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4740" windowHeight="525" tabRatio="855" activeTab="1"/>
  </bookViews>
  <sheets>
    <sheet name="Erläuterungen (Fp)" sheetId="1" r:id="rId1"/>
    <sheet name="Finanzplan" sheetId="2" r:id="rId2"/>
    <sheet name="|" sheetId="3" r:id="rId3"/>
    <sheet name="Erläuterungen (Fb)" sheetId="4" r:id="rId4"/>
    <sheet name="Finanzbericht" sheetId="5" r:id="rId5"/>
    <sheet name="Beilage (Fb)" sheetId="6" r:id="rId6"/>
  </sheets>
  <definedNames>
    <definedName name="_xlnm.Print_Titles" localSheetId="4">'Finanzbericht'!$1:$6</definedName>
    <definedName name="_xlnm.Print_Titles" localSheetId="1">'Finanzplan'!$1:$6</definedName>
    <definedName name="financialPlanFunding">'Finanzplan'!$B$56:$B$61</definedName>
    <definedName name="financialPlanFundingDeviationFunction">'Finanzplan'!$F$56:$F$61</definedName>
    <definedName name="financialPlanFundingOverallPlan">'Finanzplan'!$E$68</definedName>
    <definedName name="financialPlanFundingPlan">'Finanzplan'!$E$56:$E$61</definedName>
    <definedName name="financialPlanFundingReasonFunction">'Finanzplan'!$I$56:$I$61</definedName>
    <definedName name="financialPlanFundingStatusSelection">'Finanzplan'!$H$56:$H$61</definedName>
    <definedName name="financialPlanIncomeEquity">'Finanzplan'!$B$46:$B$52</definedName>
    <definedName name="financialPlanIncomeEquityDeviationFunction">'Finanzplan'!$F$46:$F$52</definedName>
    <definedName name="financialPlanIncomeEquityPlan">'Finanzplan'!$E$46:$E$52</definedName>
    <definedName name="financialPlanIncomeEquityReasonFunction">'Finanzplan'!$H$46:$H$52</definedName>
    <definedName name="financialPlanMaterialCosts">'Finanzplan'!$B$8:$B$35</definedName>
    <definedName name="financialPlanMaterialCostsDeviationFunction">'Finanzplan'!$F$8:$F$35</definedName>
    <definedName name="financialPlanMaterialCostsPlan">'Finanzplan'!$E$8:$E$35</definedName>
    <definedName name="financialPlanMaterialCostsReasonFunction">'Finanzplan'!$H$8:$H$35</definedName>
    <definedName name="financialPlanPersonalCost">'Finanzplan'!$E$39</definedName>
    <definedName name="financialPlanRequestFirst">'Finanzplan'!$C$3</definedName>
    <definedName name="financialReportFunding">'Finanzbericht'!$B$56:$B$61</definedName>
    <definedName name="financialReportFundingDeviationFunction">'Finanzbericht'!$F$56:$F$61</definedName>
    <definedName name="financialReportFundingMa13Plan">'Finanzbericht'!$D$62</definedName>
    <definedName name="financialReportFundingPlan">'Finanzbericht'!$D$56:$D$61</definedName>
    <definedName name="financialReportFundingReasonFunction">'Finanzbericht'!$H$56:$H$61</definedName>
    <definedName name="financialReportIncomeEquity">'Finanzbericht'!$B$46:$B$52</definedName>
    <definedName name="financialReportIncomeEquityDeviationFunction">'Finanzbericht'!$F$46:$F$52</definedName>
    <definedName name="financialReportIncomeEquityPlan">'Finanzbericht'!$D$46:$D$52</definedName>
    <definedName name="financialReportIncomeEquityReasonFunction">'Finanzbericht'!$H$46:$H$52</definedName>
    <definedName name="financialReportInsertReasonFunction">'Beilage (Fb)'!$I$5:$I$25</definedName>
    <definedName name="financialReportMaterialCosts">'Finanzbericht'!$B$8:$B$35</definedName>
    <definedName name="financialReportMaterialCostsDeviationFunction">'Finanzbericht'!$F$8:$F$35</definedName>
    <definedName name="financialReportMaterialCostsPlan">'Finanzbericht'!$D$8:$D$35</definedName>
    <definedName name="financialReportMaterialCostsReasonFunction">'Finanzbericht'!$H$8:$H$35</definedName>
    <definedName name="financialReportPersonalCost">'Finanzbericht'!$D$39</definedName>
  </definedNames>
  <calcPr fullCalcOnLoad="1"/>
</workbook>
</file>

<file path=xl/comments1.xml><?xml version="1.0" encoding="utf-8"?>
<comments xmlns="http://schemas.openxmlformats.org/spreadsheetml/2006/main">
  <authors>
    <author>Neuzil Patrick</author>
  </authors>
  <commentList>
    <comment ref="H57" authorId="0">
      <text>
        <r>
          <rPr>
            <b/>
            <sz val="9"/>
            <rFont val="Segoe UI"/>
            <family val="2"/>
          </rPr>
          <t>Neuzil Patrick:</t>
        </r>
        <r>
          <rPr>
            <sz val="9"/>
            <rFont val="Segoe UI"/>
            <family val="2"/>
          </rPr>
          <t xml:space="preserve">
Hier ist der Status der jeweiligen Förderung anzuführen; Auswahlfeld: bewilligt oder angesucht
</t>
        </r>
      </text>
    </comment>
  </commentList>
</comments>
</file>

<file path=xl/comments2.xml><?xml version="1.0" encoding="utf-8"?>
<comments xmlns="http://schemas.openxmlformats.org/spreadsheetml/2006/main">
  <authors>
    <author>Neuzil Patrick</author>
  </authors>
  <commentList>
    <comment ref="H55" authorId="0">
      <text>
        <r>
          <rPr>
            <b/>
            <sz val="9"/>
            <rFont val="Segoe UI"/>
            <family val="2"/>
          </rPr>
          <t>Neuzil Patrick:</t>
        </r>
        <r>
          <rPr>
            <sz val="9"/>
            <rFont val="Segoe UI"/>
            <family val="2"/>
          </rPr>
          <t xml:space="preserve">
Hier ist der Status der jeweiligen Förderung anzuführen; Auswahlfeld: bewilligt oder angesucht
</t>
        </r>
      </text>
    </comment>
  </commentList>
</comments>
</file>

<file path=xl/sharedStrings.xml><?xml version="1.0" encoding="utf-8"?>
<sst xmlns="http://schemas.openxmlformats.org/spreadsheetml/2006/main" count="306" uniqueCount="124">
  <si>
    <t>Miete und Betriebskosten</t>
  </si>
  <si>
    <t>Gas/Strom/Heizung</t>
  </si>
  <si>
    <t>Telefon inkl. Onlinekosten</t>
  </si>
  <si>
    <t>Büromaterial</t>
  </si>
  <si>
    <t>Kopierkosten</t>
  </si>
  <si>
    <t>Versicherungen, Leasingverträge</t>
  </si>
  <si>
    <t>Sonstiges Verbrauchsmaterial</t>
  </si>
  <si>
    <t>Fachliteratur/Abos</t>
  </si>
  <si>
    <t>Fahrt- und Reisekosten</t>
  </si>
  <si>
    <t>Weiterbildung</t>
  </si>
  <si>
    <t>Honorare (Rechts- und Beratungskosten, Supervision, etc.)</t>
  </si>
  <si>
    <t xml:space="preserve">Beiträge, Gebühren </t>
  </si>
  <si>
    <t>GESAMT</t>
  </si>
  <si>
    <t>1. Sachkosten</t>
  </si>
  <si>
    <t>2. Personalkosten</t>
  </si>
  <si>
    <t>3. Gesamtkosten</t>
  </si>
  <si>
    <t>Summe</t>
  </si>
  <si>
    <t>Spenden</t>
  </si>
  <si>
    <t>Sponsoring</t>
  </si>
  <si>
    <t>Eigene Einnahmen (Mitgliedsbeiträge, Unkostenbeiträge,…)</t>
  </si>
  <si>
    <t>4. Einnahmen/Eigenmittel</t>
  </si>
  <si>
    <t>5. Förderungen</t>
  </si>
  <si>
    <t xml:space="preserve">Fördervorhaben: </t>
  </si>
  <si>
    <t>Ausgaben</t>
  </si>
  <si>
    <t>Einnahmen</t>
  </si>
  <si>
    <t>6. Gesamteinnahmen</t>
  </si>
  <si>
    <t>Informationsmaterial/ Öffentlichkeitsarbeit</t>
  </si>
  <si>
    <t>Für das Jahr:</t>
  </si>
  <si>
    <t>Pädagogische Erfordernisse</t>
  </si>
  <si>
    <t xml:space="preserve">EU </t>
  </si>
  <si>
    <t>Bundesministerium</t>
  </si>
  <si>
    <t>Abw. in %</t>
  </si>
  <si>
    <t>Auflösung Rücklagen</t>
  </si>
  <si>
    <t>EU</t>
  </si>
  <si>
    <t xml:space="preserve">Vereinsname laut ZVR </t>
  </si>
  <si>
    <t>Fördervorhaben:</t>
  </si>
  <si>
    <t>Begründung:</t>
  </si>
  <si>
    <t>PLAN/IST:</t>
  </si>
  <si>
    <t>Sachkosten:</t>
  </si>
  <si>
    <t>Personalkosten:</t>
  </si>
  <si>
    <t>Abw. In %</t>
  </si>
  <si>
    <t>Zusätzlicher Standort</t>
  </si>
  <si>
    <t/>
  </si>
  <si>
    <t>Barrierefreie Sanitäranlagen</t>
  </si>
  <si>
    <t>-</t>
  </si>
  <si>
    <t>Reparaturen Instandhaltungen</t>
  </si>
  <si>
    <r>
      <t>Stadt Wien (</t>
    </r>
    <r>
      <rPr>
        <b/>
        <sz val="11"/>
        <color indexed="8"/>
        <rFont val="Calibri"/>
        <family val="2"/>
      </rPr>
      <t>OHNE</t>
    </r>
    <r>
      <rPr>
        <sz val="11"/>
        <color theme="1"/>
        <rFont val="Calibri"/>
        <family val="2"/>
      </rPr>
      <t xml:space="preserve"> MA 13)</t>
    </r>
  </si>
  <si>
    <r>
      <t>Bezirk (</t>
    </r>
    <r>
      <rPr>
        <b/>
        <sz val="11"/>
        <color indexed="8"/>
        <rFont val="Calibri"/>
        <family val="2"/>
      </rPr>
      <t>OHNE</t>
    </r>
    <r>
      <rPr>
        <sz val="11"/>
        <color theme="1"/>
        <rFont val="Calibri"/>
        <family val="2"/>
      </rPr>
      <t xml:space="preserve"> MA 13)</t>
    </r>
  </si>
  <si>
    <t>Förderart:</t>
  </si>
  <si>
    <t>Gesamtförderung</t>
  </si>
  <si>
    <t>Einzeförderung</t>
  </si>
  <si>
    <t>Status</t>
  </si>
  <si>
    <t>angesucht</t>
  </si>
  <si>
    <t>bewilligt</t>
  </si>
  <si>
    <t>Förderwerber*in:</t>
  </si>
  <si>
    <t>Geringwertige Wirtschaftsgüter (Investitionen bis zu EUR 1.000,--)</t>
  </si>
  <si>
    <t>Investitionen über EUR 1.000,--</t>
  </si>
  <si>
    <r>
      <t>Stadt Wien (</t>
    </r>
    <r>
      <rPr>
        <b/>
        <sz val="11"/>
        <color indexed="8"/>
        <rFont val="Calibri"/>
        <family val="2"/>
      </rPr>
      <t>OHNE</t>
    </r>
    <r>
      <rPr>
        <sz val="11"/>
        <color theme="1"/>
        <rFont val="Calibri"/>
        <family val="2"/>
      </rPr>
      <t xml:space="preserve"> MA 13);</t>
    </r>
    <r>
      <rPr>
        <sz val="8"/>
        <color indexed="8"/>
        <rFont val="Calibri"/>
        <family val="2"/>
      </rPr>
      <t xml:space="preserve"> bitte jede Magistratsabteilung einzeln anführen</t>
    </r>
  </si>
  <si>
    <r>
      <t xml:space="preserve">Bundesministerium, </t>
    </r>
    <r>
      <rPr>
        <sz val="8"/>
        <color indexed="8"/>
        <rFont val="Calibri"/>
        <family val="2"/>
      </rPr>
      <t>bitte jedes Ministerium einzeln anführen</t>
    </r>
  </si>
  <si>
    <r>
      <t>Bezirk (</t>
    </r>
    <r>
      <rPr>
        <b/>
        <sz val="11"/>
        <color indexed="8"/>
        <rFont val="Calibri"/>
        <family val="2"/>
      </rPr>
      <t>OHNE</t>
    </r>
    <r>
      <rPr>
        <sz val="11"/>
        <color theme="1"/>
        <rFont val="Calibri"/>
        <family val="2"/>
      </rPr>
      <t xml:space="preserve"> MA 13), </t>
    </r>
    <r>
      <rPr>
        <sz val="8"/>
        <color indexed="8"/>
        <rFont val="Calibri"/>
        <family val="2"/>
      </rPr>
      <t>bitte den jeweiligen Bezirk anführen</t>
    </r>
  </si>
  <si>
    <r>
      <t xml:space="preserve">Bezirk </t>
    </r>
    <r>
      <rPr>
        <b/>
        <sz val="11"/>
        <color indexed="8"/>
        <rFont val="Calibri"/>
        <family val="2"/>
      </rPr>
      <t>(OHNE MA 13)</t>
    </r>
  </si>
  <si>
    <r>
      <t xml:space="preserve">Stadt Wien </t>
    </r>
    <r>
      <rPr>
        <b/>
        <sz val="11"/>
        <color indexed="8"/>
        <rFont val="Calibri"/>
        <family val="2"/>
      </rPr>
      <t>(OHNE MA 13)</t>
    </r>
  </si>
  <si>
    <t>Förderjahr:</t>
  </si>
  <si>
    <t>Fördernehmer*in:</t>
  </si>
  <si>
    <t>&lt;- Bitte Begründung angeben</t>
  </si>
  <si>
    <t>1. Sachkosten (Sk)</t>
  </si>
  <si>
    <t>4. Einnahmen/Eigenmittel (Em)</t>
  </si>
  <si>
    <t>5. Förderungen (Fd)</t>
  </si>
  <si>
    <t>5. Förderungen (Fg)</t>
  </si>
  <si>
    <t>&lt;- Bitte Begründung und Status angeben</t>
  </si>
  <si>
    <t>&lt;- Bitte Status angeben</t>
  </si>
  <si>
    <t>Verein X</t>
  </si>
  <si>
    <t>PLAN-Werte (Spalte D)</t>
  </si>
  <si>
    <t>Überschuss/Defizit (Einnahmen - Ausgaben)</t>
  </si>
  <si>
    <t>Erstansuchen:</t>
  </si>
  <si>
    <t>Ja</t>
  </si>
  <si>
    <t>Nein</t>
  </si>
  <si>
    <t>Beilage zur Abrechnung der Gesamtförderung für Stadt Wien - Bildung und Jugend</t>
  </si>
  <si>
    <t>Aufschlüsselung der gewährten Gesamtförderung seitens der Stadt Wien - Bildung und Jugend  (höchstens 80% Basis- mindestens 20% Projektförderungen)</t>
  </si>
  <si>
    <t>Bel.Nr.</t>
  </si>
  <si>
    <t>Re.Datum</t>
  </si>
  <si>
    <t>Zahlungs- datum</t>
  </si>
  <si>
    <t>Rechnungsleger*in</t>
  </si>
  <si>
    <t>Verwendungszweck (bei projektbezogenen Kosten bitte hier auch den Titel des Projekts anführen)</t>
  </si>
  <si>
    <t>Kostenposition im Finanzplan</t>
  </si>
  <si>
    <t>Betrag Projektsbezogen</t>
  </si>
  <si>
    <t>Betrag Basisbezogen</t>
  </si>
  <si>
    <t>GESAMTSUMME</t>
  </si>
  <si>
    <t>Prozent von Förderhöhe</t>
  </si>
  <si>
    <t>Förderung MA 13</t>
  </si>
  <si>
    <t>&lt;- Bitte Summe der Personalkosten inklusive aller Nebenkosten + Anzahl der Mitarbeiter*innen angeben</t>
  </si>
  <si>
    <t>Gesamtförderung Wiener Kinder- und Jugendorganisationen</t>
  </si>
  <si>
    <t>&lt;- Bitte alle Spalten (A-F) ausfüllen</t>
  </si>
  <si>
    <t>&lt;- Bitte nur einen Betrag ausfüllen</t>
  </si>
  <si>
    <t>Hier können auch noch weitere Positionen hinzugefügt werden. Die Positionen müssen jedoch dem Österreichischen Kontenrahmen entsprechen. Zwecks Vergleichbarkeit muss die Struktur des Finanzberichts der Struktur des Finanzplans zum Zeitpunkt der Einreichung entsprechen (gleiche Kostenpositionen). Zudem muss im Rahmen der Abrechnung auch gewährleistet werden können, dass bei den Finanzberichten eine einfache Vergleichbarkeit zu den Einzelkontennachweisen herzustellen ist. Achtung: Größere Kostenpositionen müssen im Begründungsfeld aufgeschlüsselt werden.</t>
  </si>
  <si>
    <t>Arbeitsmappe "Beilage_Finanzbericht"</t>
  </si>
  <si>
    <t>Hier sind je Kostenposition jene Beträge anzuführen, die mit  MA 13 abgerechnet werden sollen. Maximal 80% können basisspezifisch und mindesten 20% müssen projektspezifisch abgerechnet werden.</t>
  </si>
  <si>
    <t>Sonstige</t>
  </si>
  <si>
    <t>Barrierefreie Sanitäranlagen;</t>
  </si>
  <si>
    <t>Neuer Sponsor</t>
  </si>
  <si>
    <r>
      <t xml:space="preserve">Hier können auch noch weitere Positionen hinzugefügt werden. Die Positionen müssen jedoch dem Österreichischen Kontenrahmen entsprechen. Um Kontinuität und Vergleichbarkeit bei den Voranschlägen, Ansuchen und Abrechnungen gewährleisten zu können, ist auf eine einheitliche Zuordnung der Ausgaben zu den Kostenarten zu achten. So muss z.B. im Rahmen der Abrechnung auch gewährleistet werden können, dass bei den Finanzberichten eine einfache Vergleichbarkeit zu den Einzelkontennachweisen herzustellen ist. </t>
    </r>
    <r>
      <rPr>
        <b/>
        <sz val="8"/>
        <color indexed="8"/>
        <rFont val="Calibri"/>
        <family val="2"/>
      </rPr>
      <t>Achtung: Größere Kostenpositionen müssen im Begründungsfeld aufgeschlüsselt werden.</t>
    </r>
  </si>
  <si>
    <t>Förderungen</t>
  </si>
  <si>
    <t>Zusätzliches Angebot inkl. neuer Standort</t>
  </si>
  <si>
    <t>&lt;- Achtung: Basisbezogener Betrag liegt über den Maximalwert von 80%</t>
  </si>
  <si>
    <t>&lt;- Achtung: Projektbezogener Betrag liegt unter den Mindestwert von 20%</t>
  </si>
  <si>
    <t>&lt;- Achtung: Summe aus Basis- und Projektbezogenen Betrag liegt über Fördersumme MA 13</t>
  </si>
  <si>
    <t>Überschuss/Defizit (Gesamteinnahmen - Gesamtausgaben)</t>
  </si>
  <si>
    <t>Die erhaltene Förderung der MA 13 ist unter "Förderung MA 13 anzuführen". Achtung: Die Planwerte werden nach Aktivierung des Button "Planzahlen aus Finanzplan laden" importiert.</t>
  </si>
  <si>
    <t>Diese Werte werden durch Aktivierung des Button "Planzahlen aus Finanzplan laden" importiert.</t>
  </si>
  <si>
    <r>
      <t xml:space="preserve">Sollte bei einer Ist- Position gegenüber dem Planwert eine Abweichung von mindestens 10% </t>
    </r>
    <r>
      <rPr>
        <b/>
        <sz val="8"/>
        <color indexed="8"/>
        <rFont val="Calibri"/>
        <family val="2"/>
      </rPr>
      <t>UND</t>
    </r>
    <r>
      <rPr>
        <sz val="8"/>
        <color indexed="8"/>
        <rFont val="Calibri"/>
        <family val="2"/>
      </rPr>
      <t xml:space="preserve"> EUR 1.000,-- vorliegen, ist eine nachvollziehbare Begründung anzuführen.</t>
    </r>
  </si>
  <si>
    <r>
      <rPr>
        <b/>
        <sz val="8"/>
        <color indexed="8"/>
        <rFont val="Calibri"/>
        <family val="2"/>
      </rPr>
      <t>NICHT BEFÜLLBAR</t>
    </r>
    <r>
      <rPr>
        <sz val="8"/>
        <color indexed="8"/>
        <rFont val="Calibri"/>
        <family val="2"/>
      </rPr>
      <t>, wird automatisch berechnet; die Differenz ergibt sich aus den Gesamteinnahmen abzüglich der Gesamtausgaben und stellt das Jahresergebnis dar. Bei Defizit bzw. Überschuss ist eine Begründung anzuführen, wie dieser zustande kam.</t>
    </r>
  </si>
  <si>
    <t>Hierbei handelt es sich um Gesamtförderung für Wiener Kinder- und Jugendorgansiationen.</t>
  </si>
  <si>
    <r>
      <t xml:space="preserve">Nachvollziehbare Begründungen sind in jenen Ausgaben- und Einnahmenfeldern anzuführen in denen die Abweichung zum Plan 2023 über 2% </t>
    </r>
    <r>
      <rPr>
        <b/>
        <sz val="8"/>
        <color indexed="8"/>
        <rFont val="Calibri"/>
        <family val="2"/>
      </rPr>
      <t>UND</t>
    </r>
    <r>
      <rPr>
        <sz val="8"/>
        <color indexed="8"/>
        <rFont val="Calibri"/>
        <family val="2"/>
      </rPr>
      <t xml:space="preserve">  EUR 1.000,-- liegt.</t>
    </r>
  </si>
  <si>
    <t>Hier sind entweder durchgehend die Plan-Werte ODER Ist-Werte einzufügen! Sofern die Ist-Werte bereits vorliegen, wären diese den Plan-Werten vorzuziehen.</t>
  </si>
  <si>
    <t>&lt;- Bitte Überschuss begründen</t>
  </si>
  <si>
    <t>&lt;- Bitte Defizit begründen</t>
  </si>
  <si>
    <t xml:space="preserve">Summe der Personalkosten inklusive aller Nebenkosten </t>
  </si>
  <si>
    <t>Förderung MA 13, nur bei IST-Zahlen</t>
  </si>
  <si>
    <t xml:space="preserve">bei IST-Zahlen: Überschuss/Defizit 
bei PLAN-Zahlen: Gesamterfordernis </t>
  </si>
  <si>
    <t>Gesamterfordernis (bei IST-Zahlen: Überschuss/Defizit; bei PLAN-Zahlen: Gesamterfordernis</t>
  </si>
  <si>
    <r>
      <t>Sollte bei anderen Förderstellen ebenfalls um eine Förderung angesucht weden, ist hier der Status des Antragses auszuwählen (bewilligt oder angesucht).</t>
    </r>
    <r>
      <rPr>
        <b/>
        <sz val="14"/>
        <color indexed="8"/>
        <rFont val="Calibri"/>
        <family val="2"/>
      </rPr>
      <t xml:space="preserve"> </t>
    </r>
    <r>
      <rPr>
        <b/>
        <sz val="8"/>
        <color indexed="8"/>
        <rFont val="Calibri"/>
        <family val="2"/>
      </rPr>
      <t>ACHTUNG: Bei IST-Spalten ist im Feld "Förderung MA 13, nur bei IST-Zahlen" die erhaltene Förderung der MA 13 einzugeben.</t>
    </r>
  </si>
  <si>
    <r>
      <rPr>
        <b/>
        <sz val="8"/>
        <color indexed="8"/>
        <rFont val="Calibri"/>
        <family val="2"/>
      </rPr>
      <t>NICHT BEFÜLLBAR</t>
    </r>
    <r>
      <rPr>
        <sz val="8"/>
        <color indexed="8"/>
        <rFont val="Calibri"/>
        <family val="2"/>
      </rPr>
      <t xml:space="preserve">, wird automatisch berechnet; das Gesamterfordernis ergibt sich aus den geplanten Ausgaben abzüglich der geplanten Einnahmen. Die Differenz stellt den Förderbedarf des Vorhabens/Projekts bei der MA 13 dar. </t>
    </r>
    <r>
      <rPr>
        <b/>
        <sz val="8"/>
        <color indexed="8"/>
        <rFont val="Calibri"/>
        <family val="2"/>
      </rPr>
      <t>ACHTUNG: Bei IST-Spalten ergibt sich in diesem Feld nicht die beantragte Förderung, sondern ein etwaiger Übschuss oder ein etwaiges Defizit.</t>
    </r>
  </si>
  <si>
    <t xml:space="preserve"> Summe der Personalkosten inklusive aller Nebenkosten.</t>
  </si>
  <si>
    <t>&lt;- Bitte Ausfüllen bei IST-Zahlen</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</si>
</sst>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0"/>
  </numFmts>
  <fonts count="51">
    <font>
      <sz val="11"/>
      <color theme="1"/>
      <name val="Calibri"/>
      <family val="2"/>
    </font>
    <font>
      <sz val="11"/>
      <color indexed="8"/>
      <name val="Calibri"/>
      <family val="2"/>
    </font>
    <font>
      <b/>
      <sz val="11"/>
      <color indexed="8"/>
      <name val="Calibri"/>
      <family val="2"/>
    </font>
    <font>
      <b/>
      <sz val="8"/>
      <color indexed="8"/>
      <name val="Calibri"/>
      <family val="2"/>
    </font>
    <font>
      <sz val="8"/>
      <color indexed="8"/>
      <name val="Calibri"/>
      <family val="2"/>
    </font>
    <font>
      <b/>
      <sz val="9"/>
      <name val="Segoe UI"/>
      <family val="2"/>
    </font>
    <font>
      <sz val="9"/>
      <name val="Segoe UI"/>
      <family val="2"/>
    </font>
    <font>
      <sz val="9"/>
      <color indexed="8"/>
      <name val="Calibri"/>
      <family val="2"/>
    </font>
    <font>
      <b/>
      <sz val="14"/>
      <color indexed="8"/>
      <name val="Calibri"/>
      <family val="2"/>
    </font>
    <font>
      <b/>
      <sz val="9"/>
      <color indexed="17"/>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i/>
      <sz val="10"/>
      <color indexed="8"/>
      <name val="Calibri"/>
      <family val="2"/>
    </font>
    <font>
      <b/>
      <sz val="20"/>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57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color theme="1"/>
      <name val="Calibri"/>
      <family val="2"/>
    </font>
    <font>
      <i/>
      <sz val="10"/>
      <color theme="1"/>
      <name val="Calibri"/>
      <family val="2"/>
    </font>
    <font>
      <sz val="11"/>
      <color rgb="FFC00000"/>
      <name val="Calibri"/>
      <family val="2"/>
    </font>
    <font>
      <sz val="8"/>
      <color theme="1"/>
      <name val="Calibri"/>
      <family val="2"/>
    </font>
    <font>
      <b/>
      <sz val="20"/>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E285"/>
        <bgColor indexed="64"/>
      </patternFill>
    </fill>
    <fill>
      <patternFill patternType="solid">
        <fgColor rgb="FFC4E59F"/>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
      <patternFill patternType="solid">
        <fgColor rgb="FFFFC000"/>
        <bgColor indexed="64"/>
      </patternFill>
    </fill>
    <fill>
      <patternFill patternType="solid">
        <fgColor rgb="FF92D050"/>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style="medium"/>
      <right style="medium"/>
      <top style="medium"/>
      <bottom style="medium"/>
    </border>
    <border>
      <left style="medium"/>
      <right style="medium"/>
      <top/>
      <bottom style="thin"/>
    </border>
    <border>
      <left/>
      <right style="medium"/>
      <top/>
      <bottom style="thin"/>
    </border>
    <border>
      <left style="medium"/>
      <right style="medium"/>
      <top style="thin"/>
      <bottom style="thin"/>
    </border>
    <border>
      <left/>
      <right style="medium"/>
      <top style="thin"/>
      <bottom style="thin"/>
    </border>
    <border>
      <left style="thin"/>
      <right style="thin"/>
      <top style="thin"/>
      <bottom/>
    </border>
    <border>
      <left style="thin"/>
      <right style="thin"/>
      <top/>
      <bottom style="thin"/>
    </border>
    <border>
      <left/>
      <right style="thin"/>
      <top/>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top/>
      <bottom style="medium"/>
    </border>
    <border>
      <left style="medium"/>
      <right/>
      <top style="medium"/>
      <bottom style="medium"/>
    </border>
    <border>
      <left/>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6" borderId="2" applyNumberFormat="0" applyAlignment="0" applyProtection="0"/>
    <xf numFmtId="41"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43"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117">
    <xf numFmtId="0" fontId="0" fillId="0" borderId="0" xfId="0" applyFont="1" applyAlignment="1">
      <alignment/>
    </xf>
    <xf numFmtId="0" fontId="0" fillId="33" borderId="10" xfId="0" applyFill="1" applyBorder="1" applyAlignment="1">
      <alignment/>
    </xf>
    <xf numFmtId="4" fontId="0" fillId="33" borderId="10" xfId="0" applyNumberFormat="1" applyFill="1" applyBorder="1" applyAlignment="1">
      <alignment horizontal="right" vertical="center"/>
    </xf>
    <xf numFmtId="4" fontId="0" fillId="0" borderId="0" xfId="0" applyNumberFormat="1" applyAlignment="1">
      <alignment horizontal="right" vertical="center"/>
    </xf>
    <xf numFmtId="0" fontId="0" fillId="0" borderId="10" xfId="0" applyBorder="1" applyAlignment="1" applyProtection="1">
      <alignment/>
      <protection locked="0"/>
    </xf>
    <xf numFmtId="170" fontId="0" fillId="33" borderId="10" xfId="0" applyNumberFormat="1" applyFill="1" applyBorder="1" applyAlignment="1">
      <alignment horizontal="center"/>
    </xf>
    <xf numFmtId="0" fontId="0" fillId="0" borderId="0" xfId="0" applyAlignment="1" applyProtection="1">
      <alignment/>
      <protection locked="0"/>
    </xf>
    <xf numFmtId="0" fontId="0" fillId="34" borderId="10" xfId="0" applyFill="1" applyBorder="1" applyAlignment="1" applyProtection="1">
      <alignment wrapText="1"/>
      <protection locked="0"/>
    </xf>
    <xf numFmtId="0" fontId="45" fillId="35" borderId="10" xfId="0" applyFont="1" applyFill="1" applyBorder="1" applyAlignment="1">
      <alignment wrapText="1"/>
    </xf>
    <xf numFmtId="0" fontId="45" fillId="35" borderId="10" xfId="0" applyFont="1" applyFill="1" applyBorder="1" applyAlignment="1">
      <alignment/>
    </xf>
    <xf numFmtId="0" fontId="45" fillId="35" borderId="10" xfId="0" applyFont="1" applyFill="1" applyBorder="1" applyAlignment="1">
      <alignment vertical="center"/>
    </xf>
    <xf numFmtId="4" fontId="0" fillId="0" borderId="10" xfId="0" applyNumberFormat="1" applyBorder="1" applyAlignment="1">
      <alignment horizontal="right" vertical="center"/>
    </xf>
    <xf numFmtId="0" fontId="0" fillId="0" borderId="0" xfId="0" applyAlignment="1" applyProtection="1">
      <alignment horizontal="center"/>
      <protection locked="0"/>
    </xf>
    <xf numFmtId="0" fontId="0" fillId="35" borderId="10" xfId="0" applyFill="1" applyBorder="1" applyAlignment="1">
      <alignment horizontal="center" vertical="center"/>
    </xf>
    <xf numFmtId="0" fontId="0" fillId="35" borderId="10" xfId="0" applyFill="1" applyBorder="1" applyAlignment="1">
      <alignment horizontal="center" vertical="center" wrapText="1"/>
    </xf>
    <xf numFmtId="0" fontId="32" fillId="0" borderId="0" xfId="0" applyFont="1" applyAlignment="1">
      <alignment/>
    </xf>
    <xf numFmtId="1" fontId="0" fillId="0" borderId="0" xfId="0" applyNumberFormat="1" applyAlignment="1">
      <alignment horizontal="center"/>
    </xf>
    <xf numFmtId="0" fontId="0" fillId="0" borderId="0" xfId="0" applyAlignment="1">
      <alignment wrapText="1"/>
    </xf>
    <xf numFmtId="1" fontId="0" fillId="0" borderId="10" xfId="0" applyNumberFormat="1" applyBorder="1" applyAlignment="1">
      <alignment horizontal="left" vertical="center" wrapText="1"/>
    </xf>
    <xf numFmtId="0" fontId="0" fillId="0" borderId="10" xfId="0" applyBorder="1" applyAlignment="1">
      <alignment/>
    </xf>
    <xf numFmtId="0" fontId="0" fillId="35" borderId="10" xfId="0" applyFill="1" applyBorder="1" applyAlignment="1">
      <alignment wrapText="1"/>
    </xf>
    <xf numFmtId="4" fontId="0" fillId="0" borderId="0" xfId="0" applyNumberFormat="1" applyAlignment="1">
      <alignment horizontal="center"/>
    </xf>
    <xf numFmtId="0" fontId="0" fillId="0" borderId="0" xfId="0" applyAlignment="1">
      <alignment textRotation="255" wrapText="1"/>
    </xf>
    <xf numFmtId="0" fontId="0" fillId="34" borderId="10" xfId="0" applyFill="1" applyBorder="1" applyAlignment="1">
      <alignment wrapText="1"/>
    </xf>
    <xf numFmtId="170" fontId="0" fillId="34" borderId="10" xfId="0" applyNumberFormat="1" applyFill="1" applyBorder="1" applyAlignment="1">
      <alignment horizontal="center" vertical="center"/>
    </xf>
    <xf numFmtId="0" fontId="0" fillId="34" borderId="10" xfId="0" applyFill="1" applyBorder="1" applyAlignment="1">
      <alignment/>
    </xf>
    <xf numFmtId="4" fontId="0" fillId="34" borderId="10" xfId="0" applyNumberFormat="1" applyFill="1" applyBorder="1" applyAlignment="1">
      <alignment horizontal="right" vertical="center"/>
    </xf>
    <xf numFmtId="170" fontId="0" fillId="0" borderId="0" xfId="0" applyNumberFormat="1" applyAlignment="1">
      <alignment horizontal="center"/>
    </xf>
    <xf numFmtId="170" fontId="0" fillId="34" borderId="10" xfId="0" applyNumberFormat="1" applyFill="1" applyBorder="1" applyAlignment="1">
      <alignment horizontal="center"/>
    </xf>
    <xf numFmtId="4" fontId="32" fillId="35" borderId="10" xfId="0" applyNumberFormat="1" applyFont="1" applyFill="1" applyBorder="1" applyAlignment="1">
      <alignment horizontal="right" vertical="center"/>
    </xf>
    <xf numFmtId="0" fontId="0" fillId="0" borderId="0" xfId="0" applyAlignment="1">
      <alignment horizontal="center"/>
    </xf>
    <xf numFmtId="0" fontId="0" fillId="0" borderId="0" xfId="0" applyAlignment="1" applyProtection="1">
      <alignment wrapText="1"/>
      <protection locked="0"/>
    </xf>
    <xf numFmtId="170" fontId="0" fillId="35" borderId="10" xfId="0" applyNumberFormat="1" applyFill="1" applyBorder="1" applyAlignment="1">
      <alignment horizontal="center"/>
    </xf>
    <xf numFmtId="0" fontId="46" fillId="0" borderId="0" xfId="0" applyFont="1" applyAlignment="1">
      <alignment/>
    </xf>
    <xf numFmtId="170" fontId="0" fillId="35" borderId="10" xfId="0" applyNumberFormat="1" applyFill="1" applyBorder="1" applyAlignment="1">
      <alignment horizontal="center" vertical="center"/>
    </xf>
    <xf numFmtId="0" fontId="32" fillId="35" borderId="10" xfId="0" applyFont="1" applyFill="1" applyBorder="1" applyAlignment="1">
      <alignment wrapText="1"/>
    </xf>
    <xf numFmtId="0" fontId="32" fillId="34" borderId="10" xfId="0" applyFont="1" applyFill="1" applyBorder="1" applyAlignment="1">
      <alignment/>
    </xf>
    <xf numFmtId="170" fontId="0" fillId="36" borderId="0" xfId="0" applyNumberFormat="1" applyFill="1" applyAlignment="1">
      <alignment horizontal="center"/>
    </xf>
    <xf numFmtId="170" fontId="0" fillId="33" borderId="10" xfId="0" applyNumberFormat="1" applyFill="1" applyBorder="1" applyAlignment="1">
      <alignment horizontal="center" vertical="center"/>
    </xf>
    <xf numFmtId="0" fontId="45" fillId="35" borderId="10" xfId="0" applyFont="1" applyFill="1" applyBorder="1" applyAlignment="1">
      <alignment vertical="center" wrapText="1"/>
    </xf>
    <xf numFmtId="0" fontId="47" fillId="0" borderId="0" xfId="0" applyFont="1" applyAlignment="1">
      <alignment/>
    </xf>
    <xf numFmtId="0" fontId="0" fillId="34" borderId="10" xfId="0" applyFill="1" applyBorder="1" applyAlignment="1" applyProtection="1">
      <alignment/>
      <protection locked="0"/>
    </xf>
    <xf numFmtId="0" fontId="0" fillId="33" borderId="10" xfId="0" applyFill="1" applyBorder="1" applyAlignment="1" applyProtection="1">
      <alignment/>
      <protection locked="0"/>
    </xf>
    <xf numFmtId="0" fontId="0" fillId="33" borderId="10" xfId="0" applyFill="1" applyBorder="1" applyAlignment="1" applyProtection="1">
      <alignment wrapText="1"/>
      <protection locked="0"/>
    </xf>
    <xf numFmtId="1" fontId="0" fillId="0" borderId="10" xfId="0" applyNumberFormat="1" applyBorder="1" applyAlignment="1" applyProtection="1">
      <alignment horizontal="left" vertical="center" wrapText="1"/>
      <protection locked="0"/>
    </xf>
    <xf numFmtId="0" fontId="32" fillId="37" borderId="0" xfId="0" applyFont="1" applyFill="1" applyAlignment="1" applyProtection="1">
      <alignment/>
      <protection locked="0"/>
    </xf>
    <xf numFmtId="4" fontId="0" fillId="0" borderId="10" xfId="0" applyNumberFormat="1" applyBorder="1" applyAlignment="1" applyProtection="1">
      <alignment horizontal="right" vertical="center"/>
      <protection locked="0"/>
    </xf>
    <xf numFmtId="0" fontId="32" fillId="37" borderId="0" xfId="0" applyFont="1" applyFill="1" applyAlignment="1">
      <alignment/>
    </xf>
    <xf numFmtId="0" fontId="0" fillId="38" borderId="11" xfId="0" applyFill="1" applyBorder="1" applyAlignment="1" applyProtection="1">
      <alignment horizontal="left" vertical="center"/>
      <protection locked="0"/>
    </xf>
    <xf numFmtId="0" fontId="0" fillId="38" borderId="12" xfId="0" applyFill="1" applyBorder="1" applyAlignment="1" applyProtection="1">
      <alignment horizontal="left" vertical="center"/>
      <protection locked="0"/>
    </xf>
    <xf numFmtId="0" fontId="0" fillId="38" borderId="13" xfId="0" applyFill="1" applyBorder="1" applyAlignment="1" applyProtection="1">
      <alignment horizontal="left" vertical="center"/>
      <protection locked="0"/>
    </xf>
    <xf numFmtId="0" fontId="0" fillId="38" borderId="11" xfId="0" applyFill="1" applyBorder="1" applyAlignment="1">
      <alignment horizontal="left" vertical="center"/>
    </xf>
    <xf numFmtId="0" fontId="0" fillId="38" borderId="12" xfId="0" applyFill="1" applyBorder="1" applyAlignment="1">
      <alignment horizontal="left" vertical="center"/>
    </xf>
    <xf numFmtId="0" fontId="0" fillId="38" borderId="13" xfId="0" applyFill="1" applyBorder="1" applyAlignment="1">
      <alignment horizontal="left" vertical="center"/>
    </xf>
    <xf numFmtId="0" fontId="45" fillId="39" borderId="14" xfId="0" applyFont="1" applyFill="1" applyBorder="1" applyAlignment="1">
      <alignment horizontal="center" vertical="center" wrapText="1"/>
    </xf>
    <xf numFmtId="0" fontId="0" fillId="33" borderId="15" xfId="0" applyFill="1" applyBorder="1" applyAlignment="1">
      <alignment/>
    </xf>
    <xf numFmtId="0" fontId="0" fillId="0" borderId="16" xfId="0" applyBorder="1" applyAlignment="1" applyProtection="1">
      <alignment/>
      <protection locked="0"/>
    </xf>
    <xf numFmtId="0" fontId="0" fillId="0" borderId="17" xfId="0" applyBorder="1" applyAlignment="1" applyProtection="1">
      <alignment/>
      <protection locked="0"/>
    </xf>
    <xf numFmtId="0" fontId="32" fillId="0" borderId="16" xfId="0" applyFont="1" applyBorder="1" applyAlignment="1" applyProtection="1">
      <alignment/>
      <protection locked="0"/>
    </xf>
    <xf numFmtId="0" fontId="0" fillId="0" borderId="18" xfId="0" applyBorder="1" applyAlignment="1" applyProtection="1">
      <alignment/>
      <protection locked="0"/>
    </xf>
    <xf numFmtId="0" fontId="0" fillId="0" borderId="19" xfId="0" applyBorder="1" applyAlignment="1" applyProtection="1">
      <alignment/>
      <protection locked="0"/>
    </xf>
    <xf numFmtId="0" fontId="32" fillId="0" borderId="18" xfId="0" applyFont="1" applyBorder="1" applyAlignment="1" applyProtection="1">
      <alignment/>
      <protection locked="0"/>
    </xf>
    <xf numFmtId="0" fontId="0" fillId="0" borderId="0" xfId="0" applyAlignment="1">
      <alignment horizontal="right"/>
    </xf>
    <xf numFmtId="9" fontId="0" fillId="0" borderId="0" xfId="50" applyFont="1" applyAlignment="1">
      <alignment/>
    </xf>
    <xf numFmtId="0" fontId="0" fillId="0" borderId="10" xfId="0" applyBorder="1" applyAlignment="1" applyProtection="1">
      <alignment wrapText="1"/>
      <protection locked="0"/>
    </xf>
    <xf numFmtId="0" fontId="0" fillId="0" borderId="16" xfId="0" applyBorder="1" applyAlignment="1" applyProtection="1">
      <alignment wrapText="1"/>
      <protection locked="0"/>
    </xf>
    <xf numFmtId="0" fontId="0" fillId="0" borderId="18" xfId="0" applyBorder="1" applyAlignment="1" applyProtection="1">
      <alignment wrapText="1"/>
      <protection locked="0"/>
    </xf>
    <xf numFmtId="0" fontId="0" fillId="0" borderId="19" xfId="0" applyBorder="1" applyAlignment="1" applyProtection="1">
      <alignment wrapText="1"/>
      <protection locked="0"/>
    </xf>
    <xf numFmtId="0" fontId="28" fillId="0" borderId="0" xfId="0" applyFont="1" applyAlignment="1">
      <alignment/>
    </xf>
    <xf numFmtId="0" fontId="0" fillId="0" borderId="10" xfId="0" applyFill="1" applyBorder="1" applyAlignment="1" applyProtection="1">
      <alignment wrapText="1"/>
      <protection locked="0"/>
    </xf>
    <xf numFmtId="4" fontId="43" fillId="35" borderId="10" xfId="0" applyNumberFormat="1" applyFont="1" applyFill="1" applyBorder="1" applyAlignment="1" applyProtection="1">
      <alignment vertical="center"/>
      <protection/>
    </xf>
    <xf numFmtId="0" fontId="0" fillId="38" borderId="12" xfId="0" applyFill="1" applyBorder="1" applyAlignment="1" applyProtection="1">
      <alignment horizontal="left" vertical="center"/>
      <protection locked="0"/>
    </xf>
    <xf numFmtId="170" fontId="0" fillId="33" borderId="10" xfId="0" applyNumberFormat="1" applyFill="1" applyBorder="1" applyAlignment="1" applyProtection="1">
      <alignment horizontal="center" vertical="center"/>
      <protection/>
    </xf>
    <xf numFmtId="0" fontId="48" fillId="0" borderId="10" xfId="0" applyFont="1" applyBorder="1" applyAlignment="1">
      <alignment horizontal="left" wrapText="1"/>
    </xf>
    <xf numFmtId="0" fontId="32" fillId="0" borderId="0" xfId="0" applyFont="1" applyAlignment="1" applyProtection="1">
      <alignment horizontal="center"/>
      <protection locked="0"/>
    </xf>
    <xf numFmtId="0" fontId="48" fillId="0" borderId="11" xfId="0" applyFont="1" applyBorder="1" applyAlignment="1">
      <alignment horizontal="left" vertical="center" wrapText="1"/>
    </xf>
    <xf numFmtId="0" fontId="48" fillId="0" borderId="12" xfId="0" applyFont="1" applyBorder="1" applyAlignment="1">
      <alignment horizontal="left" vertical="center" wrapText="1"/>
    </xf>
    <xf numFmtId="0" fontId="48" fillId="0" borderId="13" xfId="0" applyFont="1" applyBorder="1" applyAlignment="1">
      <alignment horizontal="left" vertical="center" wrapText="1"/>
    </xf>
    <xf numFmtId="0" fontId="4" fillId="0" borderId="10" xfId="0" applyFont="1" applyBorder="1" applyAlignment="1">
      <alignment horizontal="left" vertical="center" wrapText="1"/>
    </xf>
    <xf numFmtId="0" fontId="48" fillId="0" borderId="10" xfId="0" applyFont="1" applyBorder="1" applyAlignment="1">
      <alignment horizontal="left" vertical="center" wrapText="1"/>
    </xf>
    <xf numFmtId="0" fontId="45" fillId="40" borderId="10" xfId="0" applyFont="1" applyFill="1" applyBorder="1" applyAlignment="1">
      <alignment horizontal="center" vertical="center"/>
    </xf>
    <xf numFmtId="0" fontId="32" fillId="0" borderId="0" xfId="0" applyFont="1" applyAlignment="1">
      <alignment horizontal="center"/>
    </xf>
    <xf numFmtId="0" fontId="45" fillId="39" borderId="20" xfId="0" applyFont="1" applyFill="1" applyBorder="1" applyAlignment="1">
      <alignment horizontal="center" vertical="center" wrapText="1"/>
    </xf>
    <xf numFmtId="0" fontId="45" fillId="39" borderId="14" xfId="0" applyFont="1" applyFill="1" applyBorder="1" applyAlignment="1">
      <alignment horizontal="center" vertical="center" wrapText="1"/>
    </xf>
    <xf numFmtId="0" fontId="0" fillId="38" borderId="11" xfId="0" applyFill="1" applyBorder="1" applyAlignment="1" applyProtection="1">
      <alignment horizontal="left" vertical="center"/>
      <protection locked="0"/>
    </xf>
    <xf numFmtId="0" fontId="0" fillId="38" borderId="12" xfId="0" applyFill="1" applyBorder="1" applyAlignment="1" applyProtection="1">
      <alignment horizontal="left" vertical="center"/>
      <protection locked="0"/>
    </xf>
    <xf numFmtId="0" fontId="0" fillId="38" borderId="13" xfId="0" applyFill="1" applyBorder="1" applyAlignment="1" applyProtection="1">
      <alignment horizontal="left" vertical="center"/>
      <protection locked="0"/>
    </xf>
    <xf numFmtId="0" fontId="0" fillId="38" borderId="10" xfId="0" applyFill="1" applyBorder="1" applyAlignment="1">
      <alignment horizontal="left" vertical="center"/>
    </xf>
    <xf numFmtId="2" fontId="45" fillId="40" borderId="20" xfId="0" applyNumberFormat="1" applyFont="1" applyFill="1" applyBorder="1" applyAlignment="1">
      <alignment horizontal="center" vertical="center" wrapText="1"/>
    </xf>
    <xf numFmtId="2" fontId="45" fillId="40" borderId="14" xfId="0" applyNumberFormat="1" applyFont="1" applyFill="1" applyBorder="1" applyAlignment="1">
      <alignment horizontal="center" vertical="center" wrapText="1"/>
    </xf>
    <xf numFmtId="2" fontId="45" fillId="40" borderId="21" xfId="0" applyNumberFormat="1" applyFont="1" applyFill="1" applyBorder="1" applyAlignment="1">
      <alignment horizontal="center" vertical="center" wrapText="1"/>
    </xf>
    <xf numFmtId="0" fontId="32" fillId="0" borderId="22" xfId="0" applyFont="1" applyBorder="1" applyAlignment="1">
      <alignment horizontal="center"/>
    </xf>
    <xf numFmtId="0" fontId="0" fillId="38" borderId="11" xfId="0" applyFill="1" applyBorder="1" applyAlignment="1">
      <alignment horizontal="left" vertical="center"/>
    </xf>
    <xf numFmtId="0" fontId="0" fillId="38" borderId="12" xfId="0" applyFill="1" applyBorder="1" applyAlignment="1">
      <alignment horizontal="left" vertical="center"/>
    </xf>
    <xf numFmtId="0" fontId="0" fillId="38" borderId="13" xfId="0" applyFill="1" applyBorder="1" applyAlignment="1">
      <alignment horizontal="left" vertical="center"/>
    </xf>
    <xf numFmtId="0" fontId="32" fillId="0" borderId="0" xfId="0" applyFont="1" applyAlignment="1" applyProtection="1">
      <alignment horizontal="center" vertical="center"/>
      <protection locked="0"/>
    </xf>
    <xf numFmtId="0" fontId="32" fillId="0" borderId="22" xfId="0" applyFont="1" applyBorder="1" applyAlignment="1" applyProtection="1">
      <alignment horizontal="center" vertical="center"/>
      <protection locked="0"/>
    </xf>
    <xf numFmtId="0" fontId="48" fillId="0" borderId="11" xfId="0" applyFont="1" applyBorder="1" applyAlignment="1">
      <alignment horizontal="left" wrapText="1"/>
    </xf>
    <xf numFmtId="0" fontId="48" fillId="0" borderId="12" xfId="0" applyFont="1" applyBorder="1" applyAlignment="1">
      <alignment horizontal="left" wrapText="1"/>
    </xf>
    <xf numFmtId="0" fontId="48" fillId="0" borderId="13" xfId="0" applyFont="1" applyBorder="1" applyAlignment="1">
      <alignment horizontal="left" wrapText="1"/>
    </xf>
    <xf numFmtId="0" fontId="48" fillId="0" borderId="11" xfId="0" applyFont="1" applyBorder="1" applyAlignment="1">
      <alignment horizontal="left"/>
    </xf>
    <xf numFmtId="0" fontId="48" fillId="0" borderId="12" xfId="0" applyFont="1" applyBorder="1" applyAlignment="1">
      <alignment horizontal="left"/>
    </xf>
    <xf numFmtId="0" fontId="48" fillId="0" borderId="13" xfId="0" applyFont="1" applyBorder="1" applyAlignment="1">
      <alignment horizontal="left"/>
    </xf>
    <xf numFmtId="0" fontId="32" fillId="0" borderId="0" xfId="0" applyFont="1" applyAlignment="1">
      <alignment horizontal="center" vertical="center"/>
    </xf>
    <xf numFmtId="0" fontId="32" fillId="0" borderId="22" xfId="0" applyFont="1" applyBorder="1" applyAlignment="1">
      <alignment horizontal="center" vertical="center"/>
    </xf>
    <xf numFmtId="0" fontId="49" fillId="0" borderId="0" xfId="0" applyFont="1" applyAlignment="1">
      <alignment horizontal="center" wrapText="1"/>
    </xf>
    <xf numFmtId="0" fontId="0" fillId="35" borderId="23" xfId="0" applyFill="1" applyBorder="1" applyAlignment="1">
      <alignment horizontal="center" vertical="center"/>
    </xf>
    <xf numFmtId="0" fontId="0" fillId="35" borderId="24" xfId="0" applyFill="1" applyBorder="1" applyAlignment="1">
      <alignment horizontal="center" vertical="center"/>
    </xf>
    <xf numFmtId="0" fontId="0" fillId="35" borderId="25" xfId="0" applyFill="1" applyBorder="1" applyAlignment="1">
      <alignment horizontal="center" vertical="center"/>
    </xf>
    <xf numFmtId="0" fontId="0" fillId="35" borderId="26" xfId="0" applyFill="1" applyBorder="1" applyAlignment="1">
      <alignment horizontal="center" vertical="center"/>
    </xf>
    <xf numFmtId="0" fontId="0" fillId="35" borderId="25" xfId="0" applyFill="1" applyBorder="1" applyAlignment="1">
      <alignment horizontal="center" vertical="center" wrapText="1"/>
    </xf>
    <xf numFmtId="0" fontId="0" fillId="35" borderId="26" xfId="0" applyFill="1" applyBorder="1" applyAlignment="1">
      <alignment horizontal="center" vertical="center" wrapText="1"/>
    </xf>
    <xf numFmtId="0" fontId="0" fillId="35" borderId="27" xfId="0" applyFill="1" applyBorder="1" applyAlignment="1">
      <alignment horizontal="center" vertical="center" wrapText="1"/>
    </xf>
    <xf numFmtId="0" fontId="0" fillId="35" borderId="28" xfId="0" applyFill="1" applyBorder="1" applyAlignment="1">
      <alignment horizontal="center" vertical="center" wrapText="1"/>
    </xf>
    <xf numFmtId="0" fontId="0" fillId="0" borderId="29" xfId="0" applyBorder="1" applyAlignment="1">
      <alignment horizontal="right" vertical="center" wrapText="1"/>
    </xf>
    <xf numFmtId="0" fontId="32" fillId="33" borderId="30" xfId="0" applyFont="1" applyFill="1" applyBorder="1" applyAlignment="1">
      <alignment horizontal="center" vertical="center"/>
    </xf>
    <xf numFmtId="0" fontId="32" fillId="33" borderId="31" xfId="0" applyFont="1" applyFill="1" applyBorder="1" applyAlignment="1">
      <alignment horizontal="center" vertic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13</xdr:row>
      <xdr:rowOff>114300</xdr:rowOff>
    </xdr:from>
    <xdr:to>
      <xdr:col>1</xdr:col>
      <xdr:colOff>742950</xdr:colOff>
      <xdr:row>14</xdr:row>
      <xdr:rowOff>304800</xdr:rowOff>
    </xdr:to>
    <xdr:sp>
      <xdr:nvSpPr>
        <xdr:cNvPr id="1" name="Legende: Linie 2"/>
        <xdr:cNvSpPr>
          <a:spLocks/>
        </xdr:cNvSpPr>
      </xdr:nvSpPr>
      <xdr:spPr>
        <a:xfrm>
          <a:off x="447675" y="4067175"/>
          <a:ext cx="1200150" cy="381000"/>
        </a:xfrm>
        <a:prstGeom prst="borderCallout1">
          <a:avLst>
            <a:gd name="adj1" fmla="val 63953"/>
            <a:gd name="adj2" fmla="val 73819"/>
            <a:gd name="adj3" fmla="val 50162"/>
            <a:gd name="adj4" fmla="val 49884"/>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Calibri"/>
              <a:ea typeface="Calibri"/>
              <a:cs typeface="Calibri"/>
            </a:rPr>
            <a:t>Fügt</a:t>
          </a:r>
          <a:r>
            <a:rPr lang="en-US" cap="none" sz="900" b="0" i="0" u="none" baseline="0">
              <a:solidFill>
                <a:srgbClr val="000000"/>
              </a:solidFill>
              <a:latin typeface="Calibri"/>
              <a:ea typeface="Calibri"/>
              <a:cs typeface="Calibri"/>
            </a:rPr>
            <a:t> eine Zeile bei den Sachkosten hinzu.</a:t>
          </a:r>
          <a:r>
            <a:rPr lang="en-US" cap="none" sz="900" b="0" i="0" u="none" baseline="0">
              <a:solidFill>
                <a:srgbClr val="000000"/>
              </a:solidFill>
              <a:latin typeface="Calibri"/>
              <a:ea typeface="Calibri"/>
              <a:cs typeface="Calibri"/>
            </a:rPr>
            <a:t>
</a:t>
          </a:r>
        </a:p>
      </xdr:txBody>
    </xdr:sp>
    <xdr:clientData/>
  </xdr:twoCellAnchor>
  <xdr:twoCellAnchor>
    <xdr:from>
      <xdr:col>1</xdr:col>
      <xdr:colOff>962025</xdr:colOff>
      <xdr:row>13</xdr:row>
      <xdr:rowOff>114300</xdr:rowOff>
    </xdr:from>
    <xdr:to>
      <xdr:col>1</xdr:col>
      <xdr:colOff>2219325</xdr:colOff>
      <xdr:row>14</xdr:row>
      <xdr:rowOff>304800</xdr:rowOff>
    </xdr:to>
    <xdr:sp>
      <xdr:nvSpPr>
        <xdr:cNvPr id="2" name="Legende: Linie 5"/>
        <xdr:cNvSpPr>
          <a:spLocks/>
        </xdr:cNvSpPr>
      </xdr:nvSpPr>
      <xdr:spPr>
        <a:xfrm>
          <a:off x="1866900" y="4067175"/>
          <a:ext cx="1257300" cy="381000"/>
        </a:xfrm>
        <a:prstGeom prst="borderCallout1">
          <a:avLst>
            <a:gd name="adj1" fmla="val 55000"/>
            <a:gd name="adj2" fmla="val 73819"/>
            <a:gd name="adj3" fmla="val 50162"/>
            <a:gd name="adj4" fmla="val 49884"/>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Calibri"/>
              <a:ea typeface="Calibri"/>
              <a:cs typeface="Calibri"/>
            </a:rPr>
            <a:t>Entfernt die letzte Zeile bei den Sachkosten.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57150</xdr:rowOff>
    </xdr:from>
    <xdr:to>
      <xdr:col>1</xdr:col>
      <xdr:colOff>76200</xdr:colOff>
      <xdr:row>16</xdr:row>
      <xdr:rowOff>0</xdr:rowOff>
    </xdr:to>
    <xdr:sp>
      <xdr:nvSpPr>
        <xdr:cNvPr id="1" name="Legende: Linie 2"/>
        <xdr:cNvSpPr>
          <a:spLocks/>
        </xdr:cNvSpPr>
      </xdr:nvSpPr>
      <xdr:spPr>
        <a:xfrm>
          <a:off x="0" y="2990850"/>
          <a:ext cx="1190625" cy="895350"/>
        </a:xfrm>
        <a:prstGeom prst="borderCallout1">
          <a:avLst>
            <a:gd name="adj1" fmla="val 58407"/>
            <a:gd name="adj2" fmla="val 35148"/>
            <a:gd name="adj3" fmla="val 50162"/>
            <a:gd name="adj4" fmla="val 49884"/>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Calibri"/>
              <a:ea typeface="Calibri"/>
              <a:cs typeface="Calibri"/>
            </a:rPr>
            <a:t>Lädt alle Planwerte (</a:t>
          </a:r>
          <a:r>
            <a:rPr lang="en-US" cap="none" sz="800" b="0" i="0" u="none" baseline="0">
              <a:solidFill>
                <a:srgbClr val="000000"/>
              </a:solidFill>
              <a:latin typeface="Calibri"/>
              <a:ea typeface="Calibri"/>
              <a:cs typeface="Calibri"/>
            </a:rPr>
            <a:t>Sachkosten, Einnahmen u. Förderungen)</a:t>
          </a:r>
          <a:r>
            <a:rPr lang="en-US" cap="none" sz="800" b="0" i="0" u="none" baseline="0">
              <a:solidFill>
                <a:srgbClr val="000000"/>
              </a:solidFill>
              <a:latin typeface="Calibri"/>
              <a:ea typeface="Calibri"/>
              <a:cs typeface="Calibri"/>
            </a:rPr>
            <a:t> aus dem Finanzplan in den Finanzbericht.</a:t>
          </a:r>
          <a:r>
            <a:rPr lang="en-US" cap="none" sz="800" b="0" i="0" u="none" baseline="0">
              <a:solidFill>
                <a:srgbClr val="000000"/>
              </a:solidFill>
              <a:latin typeface="Calibri"/>
              <a:ea typeface="Calibri"/>
              <a:cs typeface="Calibri"/>
            </a:rPr>
            <a:t>
</a:t>
          </a:r>
        </a:p>
      </xdr:txBody>
    </xdr:sp>
    <xdr:clientData/>
  </xdr:twoCellAnchor>
  <xdr:twoCellAnchor>
    <xdr:from>
      <xdr:col>1</xdr:col>
      <xdr:colOff>1190625</xdr:colOff>
      <xdr:row>11</xdr:row>
      <xdr:rowOff>95250</xdr:rowOff>
    </xdr:from>
    <xdr:to>
      <xdr:col>1</xdr:col>
      <xdr:colOff>2038350</xdr:colOff>
      <xdr:row>15</xdr:row>
      <xdr:rowOff>257175</xdr:rowOff>
    </xdr:to>
    <xdr:sp>
      <xdr:nvSpPr>
        <xdr:cNvPr id="2" name="Legende: Linie 4"/>
        <xdr:cNvSpPr>
          <a:spLocks/>
        </xdr:cNvSpPr>
      </xdr:nvSpPr>
      <xdr:spPr>
        <a:xfrm>
          <a:off x="2305050" y="2838450"/>
          <a:ext cx="847725" cy="923925"/>
        </a:xfrm>
        <a:prstGeom prst="borderCallout1">
          <a:avLst>
            <a:gd name="adj1" fmla="val -59370"/>
            <a:gd name="adj2" fmla="val 65916"/>
            <a:gd name="adj3" fmla="val -49837"/>
            <a:gd name="adj4" fmla="val 48782"/>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Calibri"/>
              <a:ea typeface="Calibri"/>
              <a:cs typeface="Calibri"/>
            </a:rPr>
            <a:t>Fügt nur im Finanzbericht eine zusätzliche Zeile bei den Sachkosten hinzu.</a:t>
          </a:r>
          <a:r>
            <a:rPr lang="en-US" cap="none" sz="8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Tabelle1">
    <tabColor theme="6" tint="0.5999900102615356"/>
    <pageSetUpPr fitToPage="1"/>
  </sheetPr>
  <dimension ref="A1:I70"/>
  <sheetViews>
    <sheetView zoomScalePageLayoutView="0" workbookViewId="0" topLeftCell="A1">
      <selection activeCell="F58" sqref="F58"/>
    </sheetView>
  </sheetViews>
  <sheetFormatPr defaultColWidth="11.421875" defaultRowHeight="15"/>
  <cols>
    <col min="1" max="1" width="13.57421875" style="0" customWidth="1"/>
    <col min="2" max="2" width="35.7109375" style="0" customWidth="1"/>
    <col min="3" max="3" width="12.7109375" style="0" bestFit="1" customWidth="1"/>
    <col min="4" max="6" width="12.7109375" style="0" customWidth="1"/>
    <col min="7" max="7" width="62.7109375" style="17" customWidth="1"/>
    <col min="8" max="8" width="11.421875" style="0" customWidth="1"/>
  </cols>
  <sheetData>
    <row r="1" spans="1:7" ht="22.5">
      <c r="A1" s="8" t="s">
        <v>63</v>
      </c>
      <c r="B1" s="73" t="s">
        <v>34</v>
      </c>
      <c r="C1" s="73"/>
      <c r="D1" s="73"/>
      <c r="E1" s="73"/>
      <c r="F1" s="73"/>
      <c r="G1" s="73"/>
    </row>
    <row r="2" spans="1:7" ht="15" customHeight="1">
      <c r="A2" s="8" t="s">
        <v>35</v>
      </c>
      <c r="B2" s="73" t="s">
        <v>111</v>
      </c>
      <c r="C2" s="73"/>
      <c r="D2" s="73"/>
      <c r="E2" s="73"/>
      <c r="F2" s="73"/>
      <c r="G2" s="73"/>
    </row>
    <row r="3" spans="1:7" ht="15">
      <c r="A3" s="9" t="s">
        <v>36</v>
      </c>
      <c r="B3" s="73" t="s">
        <v>112</v>
      </c>
      <c r="C3" s="73"/>
      <c r="D3" s="73"/>
      <c r="E3" s="73"/>
      <c r="F3" s="73"/>
      <c r="G3" s="73"/>
    </row>
    <row r="4" spans="1:7" ht="24" customHeight="1">
      <c r="A4" s="10" t="s">
        <v>74</v>
      </c>
      <c r="B4" s="73" t="str">
        <f>"Auswahlfeld JA (für dieses Vorhaben wird erstmalig bei MA 13 angesucht) oder Nein (für dieses Vorhaben wird jährlich bei der MA 13 angesucht). Bei Erstansuchen (Auswahl: Ja) werden die Spalten ""Ist "&amp;C13-2&amp;""", ""Plan/Ist "&amp;C13-1&amp;""" im Finanzplan, sowie die Spalten """&amp;C13-1&amp;"(Vorjahr)"", ""Vergleich "&amp;C13-1&amp;"/"&amp;C13&amp;""" in der Personalübersicht (Fp) und die Spalte ""Ist "&amp;C13-1&amp;""" im Finanzbericht ausgeblendet."</f>
        <v>Auswahlfeld JA (für dieses Vorhaben wird erstmalig bei MA 13 angesucht) oder Nein (für dieses Vorhaben wird jährlich bei der MA 13 angesucht). Bei Erstansuchen (Auswahl: Ja) werden die Spalten "Ist 2022", "Plan/Ist 2023" im Finanzplan, sowie die Spalten "2023(Vorjahr)", "Vergleich 2023/2024" in der Personalübersicht (Fp) und die Spalte "Ist 2023" im Finanzbericht ausgeblendet.</v>
      </c>
      <c r="C4" s="73"/>
      <c r="D4" s="73"/>
      <c r="E4" s="73"/>
      <c r="F4" s="73"/>
      <c r="G4" s="73"/>
    </row>
    <row r="5" spans="1:7" ht="15">
      <c r="A5" s="9" t="s">
        <v>37</v>
      </c>
      <c r="B5" s="73" t="s">
        <v>113</v>
      </c>
      <c r="C5" s="73"/>
      <c r="D5" s="73"/>
      <c r="E5" s="73"/>
      <c r="F5" s="73"/>
      <c r="G5" s="73"/>
    </row>
    <row r="6" spans="1:7" ht="47.25" customHeight="1">
      <c r="A6" s="10" t="s">
        <v>38</v>
      </c>
      <c r="B6" s="73" t="s">
        <v>100</v>
      </c>
      <c r="C6" s="73"/>
      <c r="D6" s="73"/>
      <c r="E6" s="73"/>
      <c r="F6" s="73"/>
      <c r="G6" s="73"/>
    </row>
    <row r="7" spans="1:7" ht="15">
      <c r="A7" s="10" t="s">
        <v>39</v>
      </c>
      <c r="B7" s="73" t="s">
        <v>122</v>
      </c>
      <c r="C7" s="73"/>
      <c r="D7" s="73"/>
      <c r="E7" s="73"/>
      <c r="F7" s="73"/>
      <c r="G7" s="73"/>
    </row>
    <row r="8" spans="1:7" ht="36" customHeight="1">
      <c r="A8" s="10" t="s">
        <v>101</v>
      </c>
      <c r="B8" s="75" t="s">
        <v>120</v>
      </c>
      <c r="C8" s="76"/>
      <c r="D8" s="76"/>
      <c r="E8" s="76"/>
      <c r="F8" s="76"/>
      <c r="G8" s="77"/>
    </row>
    <row r="9" spans="1:7" ht="61.5" customHeight="1">
      <c r="A9" s="39" t="s">
        <v>119</v>
      </c>
      <c r="B9" s="78" t="s">
        <v>121</v>
      </c>
      <c r="C9" s="79"/>
      <c r="D9" s="79"/>
      <c r="E9" s="79"/>
      <c r="F9" s="79"/>
      <c r="G9" s="79"/>
    </row>
    <row r="10" spans="1:7" ht="15">
      <c r="A10" s="74" t="s">
        <v>54</v>
      </c>
      <c r="B10" s="74"/>
      <c r="C10" s="84" t="s">
        <v>71</v>
      </c>
      <c r="D10" s="85"/>
      <c r="E10" s="85"/>
      <c r="F10" s="85"/>
      <c r="G10" s="86"/>
    </row>
    <row r="11" spans="1:7" ht="15">
      <c r="A11" s="74" t="s">
        <v>22</v>
      </c>
      <c r="B11" s="74"/>
      <c r="C11" s="87" t="s">
        <v>91</v>
      </c>
      <c r="D11" s="87"/>
      <c r="E11" s="87"/>
      <c r="F11" s="87"/>
      <c r="G11" s="87"/>
    </row>
    <row r="12" spans="1:7" ht="15">
      <c r="A12" s="81" t="s">
        <v>74</v>
      </c>
      <c r="B12" s="91" t="s">
        <v>74</v>
      </c>
      <c r="C12" s="48" t="s">
        <v>76</v>
      </c>
      <c r="D12" s="49"/>
      <c r="E12" s="49"/>
      <c r="F12" s="71"/>
      <c r="G12" s="50"/>
    </row>
    <row r="13" spans="1:7" ht="15">
      <c r="A13" s="81" t="s">
        <v>27</v>
      </c>
      <c r="B13" s="81"/>
      <c r="C13" s="84">
        <v>2024</v>
      </c>
      <c r="D13" s="85"/>
      <c r="E13" s="85"/>
      <c r="F13" s="85"/>
      <c r="G13" s="86"/>
    </row>
    <row r="14" ht="15"/>
    <row r="15" spans="3:7" ht="30">
      <c r="C15" s="13" t="str">
        <f>"Ist "&amp;C13-2</f>
        <v>Ist 2022</v>
      </c>
      <c r="D15" s="13" t="str">
        <f>"Plan/Ist "&amp;C13-1</f>
        <v>Plan/Ist 2023</v>
      </c>
      <c r="E15" s="13" t="str">
        <f>"Plan "&amp;C13</f>
        <v>Plan 2024</v>
      </c>
      <c r="F15" s="13" t="s">
        <v>31</v>
      </c>
      <c r="G15" s="14" t="str">
        <f>"Begründung (wenn Abweichung gegenüber Plan "&amp;C13-1&amp;" über 2% und EUR 1.000,-- ist)"</f>
        <v>Begründung (wenn Abweichung gegenüber Plan 2023 über 2% und EUR 1.000,-- ist)</v>
      </c>
    </row>
    <row r="16" ht="15">
      <c r="B16" s="15" t="s">
        <v>13</v>
      </c>
    </row>
    <row r="17" spans="1:7" ht="15" customHeight="1">
      <c r="A17" s="82" t="s">
        <v>23</v>
      </c>
      <c r="B17" s="42" t="s">
        <v>0</v>
      </c>
      <c r="C17" s="11">
        <v>6900</v>
      </c>
      <c r="D17" s="11">
        <v>6900</v>
      </c>
      <c r="E17" s="11">
        <v>12000</v>
      </c>
      <c r="F17" s="72">
        <f>IF(OR(D17=0,E17=0),"-",E17/D17*100-100)</f>
        <v>73.91304347826087</v>
      </c>
      <c r="G17" s="18" t="s">
        <v>41</v>
      </c>
    </row>
    <row r="18" spans="1:7" ht="15">
      <c r="A18" s="83"/>
      <c r="B18" s="42" t="s">
        <v>1</v>
      </c>
      <c r="C18" s="11">
        <v>5000</v>
      </c>
      <c r="D18" s="11">
        <v>4700</v>
      </c>
      <c r="E18" s="11">
        <v>5000</v>
      </c>
      <c r="F18" s="72">
        <f aca="true" t="shared" si="0" ref="F18:F70">IF(OR(D18=0,E18=0),"-",E18/D18*100-100)</f>
        <v>6.38297872340425</v>
      </c>
      <c r="G18" s="18" t="s">
        <v>42</v>
      </c>
    </row>
    <row r="19" spans="1:7" ht="15">
      <c r="A19" s="83"/>
      <c r="B19" s="42" t="s">
        <v>2</v>
      </c>
      <c r="C19" s="11">
        <v>1800</v>
      </c>
      <c r="D19" s="11">
        <v>1800</v>
      </c>
      <c r="E19" s="11">
        <v>1900</v>
      </c>
      <c r="F19" s="72">
        <f t="shared" si="0"/>
        <v>5.555555555555557</v>
      </c>
      <c r="G19" s="18" t="s">
        <v>42</v>
      </c>
    </row>
    <row r="20" spans="1:7" ht="15">
      <c r="A20" s="83"/>
      <c r="B20" s="42" t="s">
        <v>3</v>
      </c>
      <c r="C20" s="11">
        <v>1600</v>
      </c>
      <c r="D20" s="11">
        <v>1600</v>
      </c>
      <c r="E20" s="11">
        <v>1500</v>
      </c>
      <c r="F20" s="72">
        <f t="shared" si="0"/>
        <v>-6.25</v>
      </c>
      <c r="G20" s="18" t="s">
        <v>42</v>
      </c>
    </row>
    <row r="21" spans="1:7" ht="15">
      <c r="A21" s="83"/>
      <c r="B21" s="42" t="s">
        <v>28</v>
      </c>
      <c r="C21" s="11">
        <v>50</v>
      </c>
      <c r="D21" s="11">
        <v>40</v>
      </c>
      <c r="E21" s="11">
        <v>50</v>
      </c>
      <c r="F21" s="72">
        <f t="shared" si="0"/>
        <v>25</v>
      </c>
      <c r="G21" s="18" t="s">
        <v>42</v>
      </c>
    </row>
    <row r="22" spans="1:7" ht="15">
      <c r="A22" s="83"/>
      <c r="B22" s="42" t="s">
        <v>4</v>
      </c>
      <c r="C22" s="11">
        <v>150</v>
      </c>
      <c r="D22" s="11">
        <v>150</v>
      </c>
      <c r="E22" s="11">
        <v>150</v>
      </c>
      <c r="F22" s="72">
        <f t="shared" si="0"/>
        <v>0</v>
      </c>
      <c r="G22" s="18"/>
    </row>
    <row r="23" spans="1:7" ht="15">
      <c r="A23" s="83"/>
      <c r="B23" s="42" t="s">
        <v>5</v>
      </c>
      <c r="C23" s="11">
        <v>1700</v>
      </c>
      <c r="D23" s="11">
        <v>1700</v>
      </c>
      <c r="E23" s="11">
        <v>1700</v>
      </c>
      <c r="F23" s="72">
        <f t="shared" si="0"/>
        <v>0</v>
      </c>
      <c r="G23" s="18" t="s">
        <v>42</v>
      </c>
    </row>
    <row r="24" spans="1:7" ht="15">
      <c r="A24" s="83"/>
      <c r="B24" s="42" t="s">
        <v>45</v>
      </c>
      <c r="C24" s="11">
        <v>4500</v>
      </c>
      <c r="D24" s="11">
        <v>4500</v>
      </c>
      <c r="E24" s="11">
        <v>10000</v>
      </c>
      <c r="F24" s="72">
        <f t="shared" si="0"/>
        <v>122.22222222222223</v>
      </c>
      <c r="G24" s="18" t="s">
        <v>43</v>
      </c>
    </row>
    <row r="25" spans="1:7" ht="15">
      <c r="A25" s="83"/>
      <c r="B25" s="42" t="s">
        <v>6</v>
      </c>
      <c r="C25" s="11">
        <v>500</v>
      </c>
      <c r="D25" s="11">
        <v>500</v>
      </c>
      <c r="E25" s="11">
        <v>500</v>
      </c>
      <c r="F25" s="72">
        <f t="shared" si="0"/>
        <v>0</v>
      </c>
      <c r="G25" s="18" t="s">
        <v>42</v>
      </c>
    </row>
    <row r="26" spans="1:7" ht="30">
      <c r="A26" s="83"/>
      <c r="B26" s="43" t="s">
        <v>26</v>
      </c>
      <c r="C26" s="11">
        <v>2200</v>
      </c>
      <c r="D26" s="11">
        <v>2800</v>
      </c>
      <c r="E26" s="11">
        <v>2800</v>
      </c>
      <c r="F26" s="72">
        <f t="shared" si="0"/>
        <v>0</v>
      </c>
      <c r="G26" s="18" t="s">
        <v>42</v>
      </c>
    </row>
    <row r="27" spans="1:7" ht="15">
      <c r="A27" s="83"/>
      <c r="B27" s="42" t="s">
        <v>7</v>
      </c>
      <c r="C27" s="11">
        <v>300</v>
      </c>
      <c r="D27" s="11">
        <v>200</v>
      </c>
      <c r="E27" s="11">
        <v>200</v>
      </c>
      <c r="F27" s="72">
        <f t="shared" si="0"/>
        <v>0</v>
      </c>
      <c r="G27" s="18" t="s">
        <v>42</v>
      </c>
    </row>
    <row r="28" spans="1:7" ht="15">
      <c r="A28" s="83"/>
      <c r="B28" s="42" t="s">
        <v>8</v>
      </c>
      <c r="C28" s="11">
        <v>2200</v>
      </c>
      <c r="D28" s="11">
        <v>2200</v>
      </c>
      <c r="E28" s="11">
        <v>2200</v>
      </c>
      <c r="F28" s="72">
        <f t="shared" si="0"/>
        <v>0</v>
      </c>
      <c r="G28" s="18" t="s">
        <v>42</v>
      </c>
    </row>
    <row r="29" spans="1:7" ht="15">
      <c r="A29" s="83"/>
      <c r="B29" s="42" t="s">
        <v>9</v>
      </c>
      <c r="C29" s="11"/>
      <c r="D29" s="11"/>
      <c r="E29" s="11"/>
      <c r="F29" s="72" t="str">
        <f t="shared" si="0"/>
        <v>-</v>
      </c>
      <c r="G29" s="18" t="s">
        <v>42</v>
      </c>
    </row>
    <row r="30" spans="1:7" ht="15">
      <c r="A30" s="83"/>
      <c r="B30" s="42" t="s">
        <v>11</v>
      </c>
      <c r="C30" s="11">
        <v>1700</v>
      </c>
      <c r="D30" s="11">
        <v>1500</v>
      </c>
      <c r="E30" s="11">
        <v>1700</v>
      </c>
      <c r="F30" s="72">
        <f t="shared" si="0"/>
        <v>13.333333333333329</v>
      </c>
      <c r="G30" s="18" t="s">
        <v>42</v>
      </c>
    </row>
    <row r="31" spans="1:7" ht="33" customHeight="1">
      <c r="A31" s="83"/>
      <c r="B31" s="43" t="s">
        <v>10</v>
      </c>
      <c r="C31" s="11">
        <v>10500</v>
      </c>
      <c r="D31" s="11">
        <v>12000</v>
      </c>
      <c r="E31" s="11">
        <v>12000</v>
      </c>
      <c r="F31" s="72">
        <f t="shared" si="0"/>
        <v>0</v>
      </c>
      <c r="G31" s="18" t="s">
        <v>42</v>
      </c>
    </row>
    <row r="32" spans="1:7" ht="45">
      <c r="A32" s="83"/>
      <c r="B32" s="43" t="s">
        <v>55</v>
      </c>
      <c r="C32" s="11">
        <v>1700</v>
      </c>
      <c r="D32" s="11">
        <v>1700</v>
      </c>
      <c r="E32" s="11">
        <v>1700</v>
      </c>
      <c r="F32" s="72">
        <f t="shared" si="0"/>
        <v>0</v>
      </c>
      <c r="G32" s="18" t="s">
        <v>42</v>
      </c>
    </row>
    <row r="33" spans="1:7" ht="15">
      <c r="A33" s="83"/>
      <c r="B33" s="42" t="s">
        <v>56</v>
      </c>
      <c r="C33" s="11">
        <v>7200</v>
      </c>
      <c r="D33" s="11">
        <v>8000</v>
      </c>
      <c r="E33" s="11">
        <v>17000</v>
      </c>
      <c r="F33" s="72">
        <f t="shared" si="0"/>
        <v>112.5</v>
      </c>
      <c r="G33" s="18" t="s">
        <v>102</v>
      </c>
    </row>
    <row r="34" spans="1:6" ht="15">
      <c r="A34" s="83"/>
      <c r="B34" s="19"/>
      <c r="C34" s="11">
        <v>500</v>
      </c>
      <c r="D34" s="11">
        <v>500</v>
      </c>
      <c r="E34" s="11">
        <v>500</v>
      </c>
      <c r="F34" s="72">
        <f t="shared" si="0"/>
        <v>0</v>
      </c>
    </row>
    <row r="35" spans="1:7" ht="15">
      <c r="A35" s="83"/>
      <c r="B35" s="19"/>
      <c r="C35" s="11"/>
      <c r="D35" s="11"/>
      <c r="E35" s="11"/>
      <c r="F35" s="72" t="str">
        <f t="shared" si="0"/>
        <v>-</v>
      </c>
      <c r="G35" s="18" t="s">
        <v>42</v>
      </c>
    </row>
    <row r="36" spans="1:7" ht="15">
      <c r="A36" s="83"/>
      <c r="B36" s="19"/>
      <c r="C36" s="11"/>
      <c r="D36" s="11"/>
      <c r="E36" s="11"/>
      <c r="F36" s="72" t="str">
        <f t="shared" si="0"/>
        <v>-</v>
      </c>
      <c r="G36" s="18">
        <f>IF(ISBLANK(E36),"",IF(AND(OR(#REF!&gt;=2,#REF!&lt;=-2),OR((D36-E36)&gt;=100,(D36-E36)&lt;=-100)),"Bitte Begründung in dieser Zelle angeben",""))</f>
      </c>
    </row>
    <row r="37" spans="1:7" ht="15">
      <c r="A37" s="83"/>
      <c r="B37" s="19"/>
      <c r="C37" s="11"/>
      <c r="D37" s="11"/>
      <c r="E37" s="11"/>
      <c r="F37" s="72" t="str">
        <f t="shared" si="0"/>
        <v>-</v>
      </c>
      <c r="G37" s="18">
        <f>IF(ISBLANK(E37),"",IF(AND(OR(#REF!&gt;=2,#REF!&lt;=-2),OR((D37-E37)&gt;=100,(D37-E37)&lt;=-100)),"Bitte Begründung in dieser Zelle angeben",""))</f>
      </c>
    </row>
    <row r="38" spans="1:7" ht="15">
      <c r="A38" s="83"/>
      <c r="B38" s="19"/>
      <c r="C38" s="11"/>
      <c r="D38" s="11"/>
      <c r="E38" s="11"/>
      <c r="F38" s="72" t="str">
        <f t="shared" si="0"/>
        <v>-</v>
      </c>
      <c r="G38" s="18">
        <f>IF(ISBLANK(E38),"",IF(AND(OR(#REF!&gt;=2,#REF!&lt;=-2),OR((D38-E38)&gt;=100,(D38-E38)&lt;=-100)),"Bitte Begründung in dieser Zelle angeben",""))</f>
      </c>
    </row>
    <row r="39" spans="1:7" ht="15">
      <c r="A39" s="83"/>
      <c r="B39" s="1" t="s">
        <v>12</v>
      </c>
      <c r="C39" s="2">
        <f>SUM(C17:C38)</f>
        <v>48500</v>
      </c>
      <c r="D39" s="2">
        <f>SUM(D17:D38)</f>
        <v>50790</v>
      </c>
      <c r="E39" s="2">
        <f>SUM(E17:E38)</f>
        <v>70900</v>
      </c>
      <c r="F39" s="72">
        <f t="shared" si="0"/>
        <v>39.59440834810002</v>
      </c>
      <c r="G39" s="20"/>
    </row>
    <row r="40" spans="3:7" ht="15">
      <c r="C40" s="3"/>
      <c r="D40" s="3"/>
      <c r="E40" s="3"/>
      <c r="F40" s="3"/>
      <c r="G40" s="17">
        <f>IF(ISBLANK(E40),"",IF(AND(OR(#REF!&gt;=2,#REF!&lt;=-2),OR((D40-E40)&gt;=1000,(D40-E40)&lt;=-1000)),"Bitte Begründung in dieser Zelle angeben",""))</f>
      </c>
    </row>
    <row r="41" spans="1:7" ht="15">
      <c r="A41" s="22"/>
      <c r="B41" s="15" t="s">
        <v>14</v>
      </c>
      <c r="C41" s="3"/>
      <c r="D41" s="3"/>
      <c r="E41" s="3"/>
      <c r="F41" s="3"/>
      <c r="G41" s="17">
        <f>IF(ISBLANK(E41),"",IF(AND(OR(#REF!&gt;=2,#REF!&lt;=-2),OR((D41-E41)&gt;=1000,(D41-E41)&lt;=-1000)),"Bitte Begründung in dieser Zelle angeben",""))</f>
      </c>
    </row>
    <row r="42" spans="1:7" ht="15">
      <c r="A42" s="54"/>
      <c r="B42" s="1" t="s">
        <v>12</v>
      </c>
      <c r="C42" s="2">
        <v>40000</v>
      </c>
      <c r="D42" s="2">
        <v>50000</v>
      </c>
      <c r="E42" s="2">
        <v>50000</v>
      </c>
      <c r="F42" s="72">
        <f t="shared" si="0"/>
        <v>0</v>
      </c>
      <c r="G42" s="18"/>
    </row>
    <row r="43" spans="3:7" ht="15">
      <c r="C43" s="3"/>
      <c r="D43" s="3"/>
      <c r="E43" s="3"/>
      <c r="F43" s="3"/>
      <c r="G43" s="17">
        <f>IF(ISBLANK(E43),"",IF(AND(OR(#REF!&gt;=2,#REF!&lt;=-2),OR((D43-E43)&gt;=1000,(D43-E43)&lt;=-1000)),"Bitte Begründung in dieser Zelle angeben",""))</f>
      </c>
    </row>
    <row r="44" spans="2:7" ht="15">
      <c r="B44" s="15" t="s">
        <v>15</v>
      </c>
      <c r="C44" s="3"/>
      <c r="D44" s="3"/>
      <c r="E44" s="3"/>
      <c r="F44" s="3"/>
      <c r="G44" s="17">
        <f>IF(ISBLANK(E44),"",IF(AND(OR(#REF!&gt;=2,#REF!&lt;=-2),OR((D44-E44)&gt;=1000,(D44-E44)&lt;=-1000)),"Bitte Begründung in dieser Zelle angeben",""))</f>
      </c>
    </row>
    <row r="45" spans="2:7" ht="15">
      <c r="B45" s="1" t="s">
        <v>16</v>
      </c>
      <c r="C45" s="2">
        <f>C39+C42</f>
        <v>88500</v>
      </c>
      <c r="D45" s="2">
        <f>D39+D42</f>
        <v>100790</v>
      </c>
      <c r="E45" s="2">
        <f>E39+E42</f>
        <v>120900</v>
      </c>
      <c r="F45" s="72">
        <f t="shared" si="0"/>
        <v>19.95237622780037</v>
      </c>
      <c r="G45" s="20"/>
    </row>
    <row r="46" spans="3:6" ht="15">
      <c r="C46" s="3"/>
      <c r="D46" s="3"/>
      <c r="E46" s="3"/>
      <c r="F46" s="3"/>
    </row>
    <row r="47" spans="3:7" ht="15">
      <c r="C47" s="3"/>
      <c r="D47" s="3"/>
      <c r="E47" s="3"/>
      <c r="F47" s="3"/>
      <c r="G47" s="17">
        <f>IF(ISBLANK(E47),"",IF(AND(OR(#REF!&gt;=2,#REF!&lt;=-2),OR((D47-E47)&gt;=1000,(D47-E47)&lt;=-1000)),"Bitte Begründung in dieser Zelle angeben",""))</f>
      </c>
    </row>
    <row r="48" spans="2:7" ht="15">
      <c r="B48" s="15" t="s">
        <v>20</v>
      </c>
      <c r="C48" s="3"/>
      <c r="D48" s="3"/>
      <c r="E48" s="3"/>
      <c r="F48" s="3"/>
      <c r="G48" s="17">
        <f>IF(ISBLANK(E48),"",IF(AND(OR(#REF!&gt;=2,#REF!&lt;=-2),OR((D48-E48)&gt;=1000,(D48-E48)&lt;=-1000)),"Bitte Begründung in dieser Zelle angeben",""))</f>
      </c>
    </row>
    <row r="49" spans="1:7" ht="45">
      <c r="A49" s="88" t="s">
        <v>24</v>
      </c>
      <c r="B49" s="23" t="s">
        <v>19</v>
      </c>
      <c r="C49" s="11">
        <v>1180</v>
      </c>
      <c r="D49" s="11">
        <v>1200</v>
      </c>
      <c r="E49" s="11">
        <v>1200</v>
      </c>
      <c r="F49" s="72">
        <f t="shared" si="0"/>
        <v>0</v>
      </c>
      <c r="G49" s="18"/>
    </row>
    <row r="50" spans="1:7" ht="15">
      <c r="A50" s="89"/>
      <c r="B50" s="25" t="s">
        <v>17</v>
      </c>
      <c r="C50" s="11"/>
      <c r="D50" s="11"/>
      <c r="E50" s="11"/>
      <c r="F50" s="72" t="str">
        <f t="shared" si="0"/>
        <v>-</v>
      </c>
      <c r="G50" s="18"/>
    </row>
    <row r="51" spans="1:7" ht="15">
      <c r="A51" s="89"/>
      <c r="B51" s="25" t="s">
        <v>18</v>
      </c>
      <c r="C51" s="11"/>
      <c r="D51" s="11"/>
      <c r="E51" s="11"/>
      <c r="F51" s="72" t="str">
        <f t="shared" si="0"/>
        <v>-</v>
      </c>
      <c r="G51" s="18"/>
    </row>
    <row r="52" spans="1:7" ht="15">
      <c r="A52" s="89"/>
      <c r="B52" s="19"/>
      <c r="C52" s="11"/>
      <c r="D52" s="11"/>
      <c r="E52" s="11"/>
      <c r="F52" s="72" t="str">
        <f t="shared" si="0"/>
        <v>-</v>
      </c>
      <c r="G52" s="18">
        <f>IF(ISBLANK(E52),"",IF(AND(OR(#REF!&gt;=2,#REF!&lt;=-2),OR((D52-E52)&gt;=100,(D52-E52)&lt;=-100)),"Bitte Begründung in dieser Zelle angeben",""))</f>
      </c>
    </row>
    <row r="53" spans="1:7" ht="15">
      <c r="A53" s="89"/>
      <c r="B53" s="19"/>
      <c r="C53" s="11"/>
      <c r="D53" s="11"/>
      <c r="E53" s="11"/>
      <c r="F53" s="72" t="str">
        <f t="shared" si="0"/>
        <v>-</v>
      </c>
      <c r="G53" s="18">
        <f>IF(ISBLANK(E53),"",IF(AND(OR(#REF!&gt;=2,#REF!&lt;=-2),OR((D53-E53)&gt;=100,(D53-E53)&lt;=-100)),"Bitte Begründung in dieser Zelle angeben",""))</f>
      </c>
    </row>
    <row r="54" spans="1:7" ht="15">
      <c r="A54" s="89"/>
      <c r="B54" s="19"/>
      <c r="C54" s="11"/>
      <c r="D54" s="11"/>
      <c r="E54" s="11"/>
      <c r="F54" s="72" t="str">
        <f t="shared" si="0"/>
        <v>-</v>
      </c>
      <c r="G54" s="18">
        <f>IF(ISBLANK(E54),"",IF(AND(OR(#REF!&gt;=2,#REF!&lt;=-2),OR((D54-E54)&gt;=100,(D54-E54)&lt;=-100)),"Bitte Begründung in dieser Zelle angeben",""))</f>
      </c>
    </row>
    <row r="55" spans="1:7" ht="15">
      <c r="A55" s="90"/>
      <c r="B55" s="25" t="s">
        <v>16</v>
      </c>
      <c r="C55" s="26">
        <f>SUM(C49:C54)</f>
        <v>1180</v>
      </c>
      <c r="D55" s="26">
        <f>SUM(D49:D54)</f>
        <v>1200</v>
      </c>
      <c r="E55" s="26">
        <f>SUM(E49:E54)</f>
        <v>1200</v>
      </c>
      <c r="F55" s="72">
        <f t="shared" si="0"/>
        <v>0</v>
      </c>
      <c r="G55" s="20"/>
    </row>
    <row r="56" spans="3:6" ht="15">
      <c r="C56" s="3"/>
      <c r="D56" s="3"/>
      <c r="E56" s="3"/>
      <c r="F56" s="3"/>
    </row>
    <row r="57" spans="2:9" ht="15">
      <c r="B57" s="15" t="s">
        <v>21</v>
      </c>
      <c r="C57" s="3"/>
      <c r="D57" s="3"/>
      <c r="E57" s="3"/>
      <c r="F57" s="3"/>
      <c r="H57" s="45" t="s">
        <v>51</v>
      </c>
      <c r="I57" s="33"/>
    </row>
    <row r="58" spans="1:8" ht="15">
      <c r="A58" s="80" t="s">
        <v>24</v>
      </c>
      <c r="B58" s="25" t="s">
        <v>29</v>
      </c>
      <c r="C58" s="11">
        <v>7500</v>
      </c>
      <c r="D58" s="11"/>
      <c r="E58" s="11">
        <v>7000</v>
      </c>
      <c r="F58" s="72" t="str">
        <f t="shared" si="0"/>
        <v>-</v>
      </c>
      <c r="G58" s="18"/>
      <c r="H58" s="4" t="s">
        <v>53</v>
      </c>
    </row>
    <row r="59" spans="1:8" ht="15">
      <c r="A59" s="80"/>
      <c r="B59" s="25" t="s">
        <v>30</v>
      </c>
      <c r="C59" s="11"/>
      <c r="D59" s="11"/>
      <c r="E59" s="11">
        <v>5000</v>
      </c>
      <c r="F59" s="72" t="str">
        <f t="shared" si="0"/>
        <v>-</v>
      </c>
      <c r="G59" s="44"/>
      <c r="H59" s="4" t="s">
        <v>52</v>
      </c>
    </row>
    <row r="60" spans="1:8" ht="15">
      <c r="A60" s="80"/>
      <c r="B60" s="25" t="s">
        <v>46</v>
      </c>
      <c r="C60" s="11"/>
      <c r="D60" s="11"/>
      <c r="E60" s="11"/>
      <c r="F60" s="72" t="str">
        <f t="shared" si="0"/>
        <v>-</v>
      </c>
      <c r="G60" s="44"/>
      <c r="H60" s="4"/>
    </row>
    <row r="61" spans="1:8" ht="15">
      <c r="A61" s="80"/>
      <c r="B61" s="25" t="s">
        <v>47</v>
      </c>
      <c r="C61" s="11">
        <v>1500</v>
      </c>
      <c r="D61" s="11"/>
      <c r="E61" s="11"/>
      <c r="F61" s="72" t="str">
        <f t="shared" si="0"/>
        <v>-</v>
      </c>
      <c r="G61" s="18">
        <f>IF(ISBLANK(E61),"",IF(AND(OR(#REF!&gt;=2,#REF!&lt;=-2),OR((D61-E61)&gt;=100,(D61-E61)&lt;=-100)),"Bitte Begründung in dieser Zelle angeben",""))</f>
      </c>
      <c r="H61" s="4"/>
    </row>
    <row r="62" spans="1:8" ht="15">
      <c r="A62" s="80"/>
      <c r="B62" s="25"/>
      <c r="C62" s="11"/>
      <c r="D62" s="11"/>
      <c r="E62" s="11"/>
      <c r="F62" s="72" t="str">
        <f t="shared" si="0"/>
        <v>-</v>
      </c>
      <c r="G62" s="18"/>
      <c r="H62" s="4"/>
    </row>
    <row r="63" spans="1:8" ht="15">
      <c r="A63" s="80"/>
      <c r="B63" s="25"/>
      <c r="C63" s="11"/>
      <c r="D63" s="11"/>
      <c r="E63" s="11"/>
      <c r="F63" s="72" t="str">
        <f t="shared" si="0"/>
        <v>-</v>
      </c>
      <c r="G63" s="18"/>
      <c r="H63" s="4"/>
    </row>
    <row r="64" spans="1:8" ht="15">
      <c r="A64" s="80"/>
      <c r="B64" s="25" t="s">
        <v>117</v>
      </c>
      <c r="C64" s="11">
        <v>78000</v>
      </c>
      <c r="D64" s="11"/>
      <c r="E64" s="11"/>
      <c r="F64" s="72" t="str">
        <f t="shared" si="0"/>
        <v>-</v>
      </c>
      <c r="G64" s="18">
        <f>IF(ISBLANK(E64),"",IF(AND(OR(#REF!&gt;=2,#REF!&lt;=-2),OR((D64-E64)&gt;=100,(D64-E64)&lt;=-100)),"Bitte Begründung in dieser Zelle angeben",""))</f>
      </c>
      <c r="H64" s="4"/>
    </row>
    <row r="65" spans="1:7" ht="15">
      <c r="A65" s="80"/>
      <c r="B65" s="25" t="s">
        <v>16</v>
      </c>
      <c r="C65" s="26">
        <f>SUM(C58:C64)</f>
        <v>87000</v>
      </c>
      <c r="D65" s="26">
        <f>SUM(D58:D64)</f>
        <v>0</v>
      </c>
      <c r="E65" s="26">
        <f>SUM(E58:E64)</f>
        <v>12000</v>
      </c>
      <c r="F65" s="72" t="str">
        <f t="shared" si="0"/>
        <v>-</v>
      </c>
      <c r="G65" s="20"/>
    </row>
    <row r="66" spans="3:7" ht="15">
      <c r="C66" s="3"/>
      <c r="D66" s="3"/>
      <c r="E66" s="3"/>
      <c r="F66" s="3"/>
      <c r="G66" s="17">
        <f>IF(ISBLANK(E66),"",IF(AND(OR(#REF!&gt;=2,#REF!&lt;=-2),OR((D66-E66)&gt;=1000,(D66-E66)&lt;=-1000)),"Bitte Begründung in dieser Zelle angeben",""))</f>
      </c>
    </row>
    <row r="67" spans="2:7" ht="15">
      <c r="B67" s="15" t="s">
        <v>25</v>
      </c>
      <c r="C67" s="3"/>
      <c r="D67" s="3"/>
      <c r="E67" s="3"/>
      <c r="F67" s="3"/>
      <c r="G67" s="17">
        <f>IF(ISBLANK(E67),"",IF(AND(OR(#REF!&gt;=2,#REF!&lt;=-2),OR((D67-E67)&gt;=1000,(D67-E67)&lt;=-1000)),"Bitte Begründung in dieser Zelle angeben",""))</f>
      </c>
    </row>
    <row r="68" spans="2:7" ht="15">
      <c r="B68" s="25" t="s">
        <v>16</v>
      </c>
      <c r="C68" s="26">
        <f>C55+C65</f>
        <v>88180</v>
      </c>
      <c r="D68" s="26">
        <f>D55+D65</f>
        <v>1200</v>
      </c>
      <c r="E68" s="26">
        <f>E55+E65</f>
        <v>13200</v>
      </c>
      <c r="F68" s="72">
        <f t="shared" si="0"/>
        <v>1000</v>
      </c>
      <c r="G68" s="20"/>
    </row>
    <row r="69" spans="3:6" ht="15">
      <c r="C69" s="3"/>
      <c r="D69" s="3"/>
      <c r="E69" s="3"/>
      <c r="F69" s="3"/>
    </row>
    <row r="70" spans="2:7" ht="30">
      <c r="B70" s="23" t="s">
        <v>118</v>
      </c>
      <c r="C70" s="29">
        <f>C45-C68</f>
        <v>320</v>
      </c>
      <c r="D70" s="29">
        <f>D45-D68</f>
        <v>99590</v>
      </c>
      <c r="E70" s="29">
        <f>E45-E68</f>
        <v>107700</v>
      </c>
      <c r="F70" s="72">
        <f t="shared" si="0"/>
        <v>8.143387890350425</v>
      </c>
      <c r="G70" s="20"/>
    </row>
  </sheetData>
  <sheetProtection password="CDA9" sheet="1" objects="1" scenarios="1" selectLockedCells="1" selectUnlockedCells="1"/>
  <mergeCells count="19">
    <mergeCell ref="A58:A65"/>
    <mergeCell ref="A13:B13"/>
    <mergeCell ref="A17:A39"/>
    <mergeCell ref="B4:G4"/>
    <mergeCell ref="C10:G10"/>
    <mergeCell ref="C11:G11"/>
    <mergeCell ref="C13:G13"/>
    <mergeCell ref="A49:A55"/>
    <mergeCell ref="A12:B12"/>
    <mergeCell ref="A11:B11"/>
    <mergeCell ref="B1:G1"/>
    <mergeCell ref="B2:G2"/>
    <mergeCell ref="B3:G3"/>
    <mergeCell ref="B5:G5"/>
    <mergeCell ref="A10:B10"/>
    <mergeCell ref="B6:G6"/>
    <mergeCell ref="B7:G7"/>
    <mergeCell ref="B8:G8"/>
    <mergeCell ref="B9:G9"/>
  </mergeCells>
  <printOptions horizontalCentered="1" verticalCentered="1"/>
  <pageMargins left="0.1968503937007874" right="0.1968503937007874" top="0.5905511811023623" bottom="0.5905511811023623" header="0.31496062992125984" footer="0.31496062992125984"/>
  <pageSetup fitToHeight="0" fitToWidth="1" horizontalDpi="600" verticalDpi="600" orientation="landscape" paperSize="9" scale="81" r:id="rId4"/>
  <headerFooter>
    <oddHeader>&amp;L&amp;A / &amp;D</oddHeader>
    <oddFooter>&amp;R&amp;P</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Tabelle2">
    <tabColor theme="6" tint="0.39998000860214233"/>
    <pageSetUpPr fitToPage="1"/>
  </sheetPr>
  <dimension ref="A1:K68"/>
  <sheetViews>
    <sheetView tabSelected="1" zoomScalePageLayoutView="0" workbookViewId="0" topLeftCell="B1">
      <pane ySplit="6" topLeftCell="A37" activePane="bottomLeft" state="frozen"/>
      <selection pane="topLeft" activeCell="A1" sqref="A1"/>
      <selection pane="bottomLeft" activeCell="C59" sqref="C59"/>
    </sheetView>
  </sheetViews>
  <sheetFormatPr defaultColWidth="11.421875" defaultRowHeight="15"/>
  <cols>
    <col min="1" max="1" width="8.28125" style="0" customWidth="1"/>
    <col min="2" max="2" width="60.28125" style="0" customWidth="1"/>
    <col min="3" max="6" width="12.7109375" style="0" customWidth="1"/>
    <col min="7" max="7" width="61.57421875" style="17" customWidth="1"/>
  </cols>
  <sheetData>
    <row r="1" spans="1:7" ht="15">
      <c r="A1" s="81" t="s">
        <v>54</v>
      </c>
      <c r="B1" s="81"/>
      <c r="C1" s="84"/>
      <c r="D1" s="85"/>
      <c r="E1" s="85"/>
      <c r="F1" s="85"/>
      <c r="G1" s="86"/>
    </row>
    <row r="2" spans="1:7" ht="15">
      <c r="A2" s="81" t="s">
        <v>48</v>
      </c>
      <c r="B2" s="91"/>
      <c r="C2" s="92" t="s">
        <v>91</v>
      </c>
      <c r="D2" s="93"/>
      <c r="E2" s="93"/>
      <c r="F2" s="93"/>
      <c r="G2" s="94"/>
    </row>
    <row r="3" spans="1:11" ht="15">
      <c r="A3" s="81" t="s">
        <v>74</v>
      </c>
      <c r="B3" s="91" t="s">
        <v>74</v>
      </c>
      <c r="C3" s="84"/>
      <c r="D3" s="85"/>
      <c r="E3" s="85"/>
      <c r="F3" s="85"/>
      <c r="G3" s="86"/>
      <c r="J3" s="68" t="s">
        <v>75</v>
      </c>
      <c r="K3" s="68" t="s">
        <v>76</v>
      </c>
    </row>
    <row r="4" spans="1:7" ht="15">
      <c r="A4" s="81" t="s">
        <v>27</v>
      </c>
      <c r="B4" s="81"/>
      <c r="C4" s="84">
        <v>2024</v>
      </c>
      <c r="D4" s="85"/>
      <c r="E4" s="85"/>
      <c r="F4" s="85"/>
      <c r="G4" s="86"/>
    </row>
    <row r="5" ht="15"/>
    <row r="6" spans="3:7" ht="29.25" customHeight="1">
      <c r="C6" s="13" t="str">
        <f>"Ist "&amp;C4-2</f>
        <v>Ist 2022</v>
      </c>
      <c r="D6" s="13" t="str">
        <f>"Plan/Ist "&amp;C4-1</f>
        <v>Plan/Ist 2023</v>
      </c>
      <c r="E6" s="13" t="str">
        <f>"Plan "&amp;C4</f>
        <v>Plan 2024</v>
      </c>
      <c r="F6" s="13" t="s">
        <v>31</v>
      </c>
      <c r="G6" s="14" t="str">
        <f>"Begründung (wenn Abweichung gegenüber Plan "&amp;C4-1&amp;" über 2% und EUR 1.000,-- ist)"</f>
        <v>Begründung (wenn Abweichung gegenüber Plan 2023 über 2% und EUR 1.000,-- ist)</v>
      </c>
    </row>
    <row r="7" ht="16.5" customHeight="1">
      <c r="B7" s="15" t="s">
        <v>65</v>
      </c>
    </row>
    <row r="8" spans="1:8" ht="15">
      <c r="A8" s="82" t="s">
        <v>23</v>
      </c>
      <c r="B8" s="43" t="s">
        <v>0</v>
      </c>
      <c r="C8" s="46"/>
      <c r="D8" s="46"/>
      <c r="E8" s="46"/>
      <c r="F8" s="72" t="str">
        <f>IF(OR(D8=0,E8=0),"-",E8/D8*100-100)</f>
        <v>-</v>
      </c>
      <c r="G8" s="44"/>
      <c r="H8" s="40">
        <f>IF(ISBLANK(E8),"",IF(AND(OR(F8&gt;=2,F8&lt;=-2),OR((D8-E8)&gt;=1000,(D8-E8)&lt;=-1000)),IF(ISBLANK(G8),'|'!B$56,""),""))</f>
      </c>
    </row>
    <row r="9" spans="1:8" ht="15">
      <c r="A9" s="83"/>
      <c r="B9" s="43" t="s">
        <v>1</v>
      </c>
      <c r="C9" s="46"/>
      <c r="D9" s="46"/>
      <c r="E9" s="46"/>
      <c r="F9" s="72" t="str">
        <f aca="true" t="shared" si="0" ref="F9:F68">IF(OR(D9=0,E9=0),"-",E9/D9*100-100)</f>
        <v>-</v>
      </c>
      <c r="G9" s="44"/>
      <c r="H9" s="40">
        <f>IF(ISBLANK(E9),"",IF(AND(OR(F9&gt;=2,F9&lt;=-2),OR((D9-E9)&gt;=1000,(D9-E9)&lt;=-1000)),IF(ISBLANK(G9),'|'!B$56,""),""))</f>
      </c>
    </row>
    <row r="10" spans="1:8" ht="15">
      <c r="A10" s="83"/>
      <c r="B10" s="43" t="s">
        <v>2</v>
      </c>
      <c r="C10" s="46"/>
      <c r="D10" s="46"/>
      <c r="E10" s="46"/>
      <c r="F10" s="72" t="str">
        <f t="shared" si="0"/>
        <v>-</v>
      </c>
      <c r="G10" s="44"/>
      <c r="H10" s="40">
        <f>IF(ISBLANK(E10),"",IF(AND(OR(F10&gt;=2,F10&lt;=-2),OR((D10-E10)&gt;=1000,(D10-E10)&lt;=-1000)),IF(ISBLANK(G10),'|'!B$56,""),""))</f>
      </c>
    </row>
    <row r="11" spans="1:8" ht="15">
      <c r="A11" s="83"/>
      <c r="B11" s="43" t="s">
        <v>3</v>
      </c>
      <c r="C11" s="46"/>
      <c r="D11" s="46"/>
      <c r="E11" s="46"/>
      <c r="F11" s="72" t="str">
        <f t="shared" si="0"/>
        <v>-</v>
      </c>
      <c r="G11" s="44"/>
      <c r="H11" s="40">
        <f>IF(ISBLANK(E11),"",IF(AND(OR(F11&gt;=2,F11&lt;=-2),OR((D11-E11)&gt;=1000,(D11-E11)&lt;=-1000)),IF(ISBLANK(G11),'|'!B$56,""),""))</f>
      </c>
    </row>
    <row r="12" spans="1:8" ht="15">
      <c r="A12" s="83"/>
      <c r="B12" s="43" t="s">
        <v>28</v>
      </c>
      <c r="C12" s="46"/>
      <c r="D12" s="46"/>
      <c r="E12" s="46"/>
      <c r="F12" s="72" t="str">
        <f t="shared" si="0"/>
        <v>-</v>
      </c>
      <c r="G12" s="44"/>
      <c r="H12" s="40">
        <f>IF(ISBLANK(E12),"",IF(AND(OR(F12&gt;=2,F12&lt;=-2),OR((D12-E12)&gt;=1000,(D12-E12)&lt;=-1000)),IF(ISBLANK(G12),'|'!B$56,""),""))</f>
      </c>
    </row>
    <row r="13" spans="1:8" ht="15">
      <c r="A13" s="83"/>
      <c r="B13" s="43" t="s">
        <v>4</v>
      </c>
      <c r="C13" s="46"/>
      <c r="D13" s="46"/>
      <c r="E13" s="46"/>
      <c r="F13" s="72" t="str">
        <f t="shared" si="0"/>
        <v>-</v>
      </c>
      <c r="G13" s="44"/>
      <c r="H13" s="40">
        <f>IF(ISBLANK(E13),"",IF(AND(OR(F13&gt;=2,F13&lt;=-2),OR((D13-E13)&gt;=1000,(D13-E13)&lt;=-1000)),IF(ISBLANK(G13),'|'!B$56,""),""))</f>
      </c>
    </row>
    <row r="14" spans="1:8" ht="15">
      <c r="A14" s="83"/>
      <c r="B14" s="43" t="s">
        <v>5</v>
      </c>
      <c r="C14" s="46"/>
      <c r="D14" s="46"/>
      <c r="E14" s="46"/>
      <c r="F14" s="72" t="str">
        <f t="shared" si="0"/>
        <v>-</v>
      </c>
      <c r="G14" s="44"/>
      <c r="H14" s="40">
        <f>IF(ISBLANK(E14),"",IF(AND(OR(F14&gt;=2,F14&lt;=-2),OR((D14-E14)&gt;=1000,(D14-E14)&lt;=-1000)),IF(ISBLANK(G14),'|'!B$56,""),""))</f>
      </c>
    </row>
    <row r="15" spans="1:8" ht="15">
      <c r="A15" s="83"/>
      <c r="B15" s="43" t="s">
        <v>45</v>
      </c>
      <c r="C15" s="46"/>
      <c r="D15" s="46"/>
      <c r="E15" s="46"/>
      <c r="F15" s="72" t="str">
        <f t="shared" si="0"/>
        <v>-</v>
      </c>
      <c r="G15" s="44"/>
      <c r="H15" s="40">
        <f>IF(ISBLANK(E15),"",IF(AND(OR(F15&gt;=2,F15&lt;=-2),OR((D15-E15)&gt;=1000,(D15-E15)&lt;=-1000)),IF(ISBLANK(G15),'|'!B$56,""),""))</f>
      </c>
    </row>
    <row r="16" spans="1:8" ht="15">
      <c r="A16" s="83"/>
      <c r="B16" s="43" t="s">
        <v>6</v>
      </c>
      <c r="C16" s="46"/>
      <c r="D16" s="46"/>
      <c r="E16" s="46"/>
      <c r="F16" s="72" t="str">
        <f t="shared" si="0"/>
        <v>-</v>
      </c>
      <c r="G16" s="44"/>
      <c r="H16" s="40">
        <f>IF(ISBLANK(E16),"",IF(AND(OR(F16&gt;=2,F16&lt;=-2),OR((D16-E16)&gt;=1000,(D16-E16)&lt;=-1000)),IF(ISBLANK(G16),'|'!B$56,""),""))</f>
      </c>
    </row>
    <row r="17" spans="1:8" ht="15">
      <c r="A17" s="83"/>
      <c r="B17" s="43" t="s">
        <v>26</v>
      </c>
      <c r="C17" s="46"/>
      <c r="D17" s="46"/>
      <c r="E17" s="46"/>
      <c r="F17" s="72" t="str">
        <f t="shared" si="0"/>
        <v>-</v>
      </c>
      <c r="G17" s="44"/>
      <c r="H17" s="40">
        <f>IF(ISBLANK(E17),"",IF(AND(OR(F17&gt;=2,F17&lt;=-2),OR((D17-E17)&gt;=1000,(D17-E17)&lt;=-1000)),IF(ISBLANK(G17),'|'!B$56,""),""))</f>
      </c>
    </row>
    <row r="18" spans="1:8" ht="15">
      <c r="A18" s="83"/>
      <c r="B18" s="43" t="s">
        <v>7</v>
      </c>
      <c r="C18" s="46"/>
      <c r="D18" s="46"/>
      <c r="E18" s="46"/>
      <c r="F18" s="72" t="str">
        <f t="shared" si="0"/>
        <v>-</v>
      </c>
      <c r="G18" s="44"/>
      <c r="H18" s="40">
        <f>IF(ISBLANK(E18),"",IF(AND(OR(F18&gt;=2,F18&lt;=-2),OR((D18-E18)&gt;=1000,(D18-E18)&lt;=-1000)),IF(ISBLANK(G18),'|'!B$56,""),""))</f>
      </c>
    </row>
    <row r="19" spans="1:8" ht="15">
      <c r="A19" s="83"/>
      <c r="B19" s="43" t="s">
        <v>8</v>
      </c>
      <c r="C19" s="46"/>
      <c r="D19" s="46"/>
      <c r="E19" s="46"/>
      <c r="F19" s="72" t="str">
        <f t="shared" si="0"/>
        <v>-</v>
      </c>
      <c r="G19" s="44"/>
      <c r="H19" s="40">
        <f>IF(ISBLANK(E19),"",IF(AND(OR(F19&gt;=2,F19&lt;=-2),OR((D19-E19)&gt;=1000,(D19-E19)&lt;=-1000)),IF(ISBLANK(G19),'|'!B$56,""),""))</f>
      </c>
    </row>
    <row r="20" spans="1:8" ht="15">
      <c r="A20" s="83"/>
      <c r="B20" s="43" t="s">
        <v>9</v>
      </c>
      <c r="C20" s="46"/>
      <c r="D20" s="46"/>
      <c r="E20" s="46"/>
      <c r="F20" s="72" t="str">
        <f t="shared" si="0"/>
        <v>-</v>
      </c>
      <c r="G20" s="44"/>
      <c r="H20" s="40">
        <f>IF(ISBLANK(E20),"",IF(AND(OR(F20&gt;=2,F20&lt;=-2),OR((D20-E20)&gt;=1000,(D20-E20)&lt;=-1000)),IF(ISBLANK(G20),'|'!B$56,""),""))</f>
      </c>
    </row>
    <row r="21" spans="1:8" ht="15">
      <c r="A21" s="83"/>
      <c r="B21" s="43" t="s">
        <v>11</v>
      </c>
      <c r="C21" s="46"/>
      <c r="D21" s="46"/>
      <c r="E21" s="46"/>
      <c r="F21" s="72" t="str">
        <f t="shared" si="0"/>
        <v>-</v>
      </c>
      <c r="G21" s="44"/>
      <c r="H21" s="40">
        <f>IF(ISBLANK(E21),"",IF(AND(OR(F21&gt;=2,F21&lt;=-2),OR((D21-E21)&gt;=1000,(D21-E21)&lt;=-1000)),IF(ISBLANK(G21),'|'!B$56,""),""))</f>
      </c>
    </row>
    <row r="22" spans="1:8" ht="30">
      <c r="A22" s="83"/>
      <c r="B22" s="43" t="s">
        <v>10</v>
      </c>
      <c r="C22" s="46"/>
      <c r="D22" s="46"/>
      <c r="E22" s="46"/>
      <c r="F22" s="72" t="str">
        <f t="shared" si="0"/>
        <v>-</v>
      </c>
      <c r="G22" s="44"/>
      <c r="H22" s="40">
        <f>IF(ISBLANK(E22),"",IF(AND(OR(F22&gt;=2,F22&lt;=-2),OR((D22-E22)&gt;=1000,(D22-E22)&lt;=-1000)),IF(ISBLANK(G22),'|'!B$56,""),""))</f>
      </c>
    </row>
    <row r="23" spans="1:8" ht="30">
      <c r="A23" s="83"/>
      <c r="B23" s="43" t="s">
        <v>55</v>
      </c>
      <c r="C23" s="46"/>
      <c r="D23" s="46"/>
      <c r="E23" s="46"/>
      <c r="F23" s="72" t="str">
        <f t="shared" si="0"/>
        <v>-</v>
      </c>
      <c r="G23" s="44"/>
      <c r="H23" s="40">
        <f>IF(ISBLANK(E23),"",IF(AND(OR(F23&gt;=2,F23&lt;=-2),OR((D23-E23)&gt;=1000,(D23-E23)&lt;=-1000)),IF(ISBLANK(G23),'|'!B$56,""),""))</f>
      </c>
    </row>
    <row r="24" spans="1:8" ht="15">
      <c r="A24" s="83"/>
      <c r="B24" s="43" t="s">
        <v>56</v>
      </c>
      <c r="C24" s="46"/>
      <c r="D24" s="46"/>
      <c r="E24" s="46"/>
      <c r="F24" s="72" t="str">
        <f t="shared" si="0"/>
        <v>-</v>
      </c>
      <c r="G24" s="44"/>
      <c r="H24" s="40">
        <f>IF(ISBLANK(E24),"",IF(AND(OR(F24&gt;=2,F24&lt;=-2),OR((D24-E24)&gt;=1000,(D24-E24)&lt;=-1000)),IF(ISBLANK(G24),'|'!B$56,""),""))</f>
      </c>
    </row>
    <row r="25" spans="1:8" ht="15">
      <c r="A25" s="83"/>
      <c r="B25" s="64"/>
      <c r="C25" s="46"/>
      <c r="D25" s="46"/>
      <c r="E25" s="46"/>
      <c r="F25" s="72" t="str">
        <f t="shared" si="0"/>
        <v>-</v>
      </c>
      <c r="G25" s="44"/>
      <c r="H25" s="40">
        <f>IF(ISBLANK(E25),"",IF(AND(OR(F25&gt;=2,F25&lt;=-2),OR((D25-E25)&gt;=1000,(D25-E25)&lt;=-1000)),IF(ISBLANK(G25),'|'!B$56,""),""))</f>
      </c>
    </row>
    <row r="26" spans="1:8" ht="15">
      <c r="A26" s="83"/>
      <c r="B26" s="64"/>
      <c r="C26" s="46"/>
      <c r="D26" s="46"/>
      <c r="E26" s="46"/>
      <c r="F26" s="72" t="str">
        <f t="shared" si="0"/>
        <v>-</v>
      </c>
      <c r="G26" s="44"/>
      <c r="H26" s="40">
        <f>IF(ISBLANK(E26),"",IF(AND(OR(F26&gt;=2,F26&lt;=-2),OR((D26-E26)&gt;=1000,(D26-E26)&lt;=-1000)),IF(ISBLANK(G26),'|'!B$56,""),""))</f>
      </c>
    </row>
    <row r="27" spans="1:8" ht="15">
      <c r="A27" s="83"/>
      <c r="B27" s="64"/>
      <c r="C27" s="46"/>
      <c r="D27" s="46"/>
      <c r="E27" s="46"/>
      <c r="F27" s="72" t="str">
        <f t="shared" si="0"/>
        <v>-</v>
      </c>
      <c r="G27" s="44"/>
      <c r="H27" s="40">
        <f>IF(ISBLANK(E27),"",IF(AND(OR(F27&gt;=2,F27&lt;=-2),OR((D27-E27)&gt;=1000,(D27-E27)&lt;=-1000)),IF(ISBLANK(G27),'|'!B$56,""),""))</f>
      </c>
    </row>
    <row r="28" spans="1:8" ht="15">
      <c r="A28" s="83"/>
      <c r="B28" s="64"/>
      <c r="C28" s="46"/>
      <c r="D28" s="46"/>
      <c r="E28" s="46"/>
      <c r="F28" s="72" t="str">
        <f t="shared" si="0"/>
        <v>-</v>
      </c>
      <c r="G28" s="44"/>
      <c r="H28" s="40">
        <f>IF(ISBLANK(E28),"",IF(AND(OR(F28&gt;=2,F28&lt;=-2),OR((D28-E28)&gt;=1000,(D28-E28)&lt;=-1000)),IF(ISBLANK(G28),'|'!B$56,""),""))</f>
      </c>
    </row>
    <row r="29" spans="1:8" ht="15">
      <c r="A29" s="83"/>
      <c r="B29" s="64"/>
      <c r="C29" s="46"/>
      <c r="D29" s="46"/>
      <c r="E29" s="46"/>
      <c r="F29" s="72" t="str">
        <f t="shared" si="0"/>
        <v>-</v>
      </c>
      <c r="G29" s="44"/>
      <c r="H29" s="40">
        <f>IF(ISBLANK(E29),"",IF(AND(OR(F29&gt;=2,F29&lt;=-2),OR((D29-E29)&gt;=1000,(D29-E29)&lt;=-1000)),IF(ISBLANK(G29),'|'!B$56,""),""))</f>
      </c>
    </row>
    <row r="30" spans="1:8" ht="15">
      <c r="A30" s="83"/>
      <c r="B30" s="64"/>
      <c r="C30" s="46"/>
      <c r="D30" s="46"/>
      <c r="E30" s="46"/>
      <c r="F30" s="72" t="str">
        <f t="shared" si="0"/>
        <v>-</v>
      </c>
      <c r="G30" s="44"/>
      <c r="H30" s="40">
        <f>IF(ISBLANK(E30),"",IF(AND(OR(F30&gt;=2,F30&lt;=-2),OR((D30-E30)&gt;=1000,(D30-E30)&lt;=-1000)),IF(ISBLANK(G30),'|'!B$56,""),""))</f>
      </c>
    </row>
    <row r="31" spans="1:8" ht="15">
      <c r="A31" s="83"/>
      <c r="B31" s="64"/>
      <c r="C31" s="46"/>
      <c r="D31" s="46"/>
      <c r="E31" s="46"/>
      <c r="F31" s="72" t="str">
        <f t="shared" si="0"/>
        <v>-</v>
      </c>
      <c r="G31" s="44"/>
      <c r="H31" s="40">
        <f>IF(ISBLANK(E31),"",IF(AND(OR(F31&gt;=2,F31&lt;=-2),OR((D31-E31)&gt;=1000,(D31-E31)&lt;=-1000)),IF(ISBLANK(G31),'|'!B$56,""),""))</f>
      </c>
    </row>
    <row r="32" spans="1:8" ht="15">
      <c r="A32" s="83"/>
      <c r="B32" s="64"/>
      <c r="C32" s="46"/>
      <c r="D32" s="46"/>
      <c r="E32" s="46"/>
      <c r="F32" s="72" t="str">
        <f t="shared" si="0"/>
        <v>-</v>
      </c>
      <c r="G32" s="44"/>
      <c r="H32" s="40">
        <f>IF(ISBLANK(E32),"",IF(AND(OR(F32&gt;=2,F32&lt;=-2),OR((D32-E32)&gt;=1000,(D32-E32)&lt;=-1000)),IF(ISBLANK(G32),'|'!B$56,""),""))</f>
      </c>
    </row>
    <row r="33" spans="1:8" ht="15">
      <c r="A33" s="83"/>
      <c r="B33" s="64"/>
      <c r="C33" s="46"/>
      <c r="D33" s="46"/>
      <c r="E33" s="46"/>
      <c r="F33" s="72" t="str">
        <f t="shared" si="0"/>
        <v>-</v>
      </c>
      <c r="G33" s="44"/>
      <c r="H33" s="40">
        <f>IF(ISBLANK(E33),"",IF(AND(OR(F33&gt;=2,F33&lt;=-2),OR((D33-E33)&gt;=1000,(D33-E33)&lt;=-1000)),IF(ISBLANK(G33),'|'!B$56,""),""))</f>
      </c>
    </row>
    <row r="34" spans="1:8" ht="15">
      <c r="A34" s="83"/>
      <c r="B34" s="64"/>
      <c r="C34" s="46"/>
      <c r="D34" s="46"/>
      <c r="E34" s="46"/>
      <c r="F34" s="72" t="str">
        <f t="shared" si="0"/>
        <v>-</v>
      </c>
      <c r="G34" s="44"/>
      <c r="H34" s="40">
        <f>IF(ISBLANK(E34),"",IF(AND(OR(F34&gt;=2,F34&lt;=-2),OR((D34-E34)&gt;=1000,(D34-E34)&lt;=-1000)),IF(ISBLANK(G34),'|'!B$56,""),""))</f>
      </c>
    </row>
    <row r="35" spans="1:8" ht="15">
      <c r="A35" s="83"/>
      <c r="B35" s="64"/>
      <c r="C35" s="46"/>
      <c r="D35" s="46"/>
      <c r="E35" s="46"/>
      <c r="F35" s="72" t="str">
        <f t="shared" si="0"/>
        <v>-</v>
      </c>
      <c r="G35" s="44"/>
      <c r="H35" s="40">
        <f>IF(ISBLANK(E35),"",IF(AND(OR(F35&gt;=2,F35&lt;=-2),OR((D35-E35)&gt;=1000,(D35-E35)&lt;=-1000)),IF(ISBLANK(G35),'|'!B$56,""),""))</f>
      </c>
    </row>
    <row r="36" spans="1:8" ht="15">
      <c r="A36" s="83"/>
      <c r="B36" s="1" t="s">
        <v>12</v>
      </c>
      <c r="C36" s="2">
        <f ca="1">SUM(C8:OFFSET(C36,-1,0))</f>
        <v>0</v>
      </c>
      <c r="D36" s="2">
        <f ca="1">SUM(D8:OFFSET(D36,-1,0))</f>
        <v>0</v>
      </c>
      <c r="E36" s="2">
        <f ca="1">SUM(E8:OFFSET(E36,-1,0))</f>
        <v>0</v>
      </c>
      <c r="F36" s="72" t="str">
        <f t="shared" si="0"/>
        <v>-</v>
      </c>
      <c r="G36" s="20"/>
      <c r="H36" s="40"/>
    </row>
    <row r="37" spans="3:8" ht="15">
      <c r="C37" s="3"/>
      <c r="D37" s="3"/>
      <c r="E37" s="3"/>
      <c r="F37" s="3"/>
      <c r="H37" s="40"/>
    </row>
    <row r="38" spans="1:8" ht="15">
      <c r="A38" s="22"/>
      <c r="B38" s="15" t="s">
        <v>14</v>
      </c>
      <c r="C38" s="3"/>
      <c r="D38" s="3"/>
      <c r="E38" s="3"/>
      <c r="F38" s="3"/>
      <c r="H38" s="40"/>
    </row>
    <row r="39" spans="1:8" ht="15">
      <c r="A39" s="54"/>
      <c r="B39" s="1" t="s">
        <v>12</v>
      </c>
      <c r="C39" s="46"/>
      <c r="D39" s="46"/>
      <c r="E39" s="46"/>
      <c r="F39" s="72" t="str">
        <f t="shared" si="0"/>
        <v>-</v>
      </c>
      <c r="G39" s="44"/>
      <c r="H39" s="40">
        <f>IF(ISBLANK(E39),"",IF(AND(OR(F39&gt;=2,F39&lt;=-2),OR((D39-E39)&gt;=1000,(D39-E39)&lt;=-1000)),IF(ISBLANK(G39),'|'!B$56,""),""))</f>
      </c>
    </row>
    <row r="40" spans="3:8" ht="15">
      <c r="C40" s="3"/>
      <c r="D40" s="3"/>
      <c r="E40" s="3"/>
      <c r="F40" s="3"/>
      <c r="H40" s="40"/>
    </row>
    <row r="41" spans="2:8" ht="15">
      <c r="B41" s="15" t="s">
        <v>15</v>
      </c>
      <c r="C41" s="3"/>
      <c r="D41" s="3"/>
      <c r="E41" s="3"/>
      <c r="F41" s="3"/>
      <c r="H41" s="40"/>
    </row>
    <row r="42" spans="2:8" ht="15">
      <c r="B42" s="1" t="s">
        <v>16</v>
      </c>
      <c r="C42" s="2">
        <f>C36+C39</f>
        <v>0</v>
      </c>
      <c r="D42" s="2">
        <f>D36+D39</f>
        <v>0</v>
      </c>
      <c r="E42" s="2">
        <f>E36+E39</f>
        <v>0</v>
      </c>
      <c r="F42" s="72" t="str">
        <f t="shared" si="0"/>
        <v>-</v>
      </c>
      <c r="G42" s="20"/>
      <c r="H42" s="40"/>
    </row>
    <row r="43" spans="3:8" ht="15">
      <c r="C43" s="3"/>
      <c r="D43" s="3"/>
      <c r="E43" s="3"/>
      <c r="F43" s="3"/>
      <c r="H43" s="40"/>
    </row>
    <row r="44" spans="3:8" ht="15">
      <c r="C44" s="3"/>
      <c r="D44" s="3"/>
      <c r="E44" s="3"/>
      <c r="F44" s="3"/>
      <c r="H44" s="40"/>
    </row>
    <row r="45" spans="2:8" ht="15">
      <c r="B45" s="15" t="s">
        <v>66</v>
      </c>
      <c r="C45" s="3"/>
      <c r="D45" s="3"/>
      <c r="E45" s="3"/>
      <c r="F45" s="3"/>
      <c r="H45" s="40"/>
    </row>
    <row r="46" spans="1:8" ht="30">
      <c r="A46" s="88" t="s">
        <v>24</v>
      </c>
      <c r="B46" s="7" t="s">
        <v>19</v>
      </c>
      <c r="C46" s="46"/>
      <c r="D46" s="46"/>
      <c r="E46" s="46"/>
      <c r="F46" s="24" t="str">
        <f t="shared" si="0"/>
        <v>-</v>
      </c>
      <c r="G46" s="44"/>
      <c r="H46" s="40">
        <f>IF(ISBLANK(E46),"",IF(AND(OR(F46&gt;=2,F46&lt;=-2),OR((D46-E46)&gt;=1000,(D46-E46)&lt;=-1000)),IF(ISBLANK(G46),'|'!B$56,""),""))</f>
      </c>
    </row>
    <row r="47" spans="1:8" ht="15">
      <c r="A47" s="89"/>
      <c r="B47" s="41" t="s">
        <v>17</v>
      </c>
      <c r="C47" s="46"/>
      <c r="D47" s="46"/>
      <c r="E47" s="46"/>
      <c r="F47" s="24" t="str">
        <f t="shared" si="0"/>
        <v>-</v>
      </c>
      <c r="G47" s="44"/>
      <c r="H47" s="40">
        <f>IF(ISBLANK(E47),"",IF(AND(OR(F47&gt;=2,F47&lt;=-2),OR((D47-E47)&gt;=1000,(D47-E47)&lt;=-1000)),IF(ISBLANK(G47),'|'!B$56,""),""))</f>
      </c>
    </row>
    <row r="48" spans="1:8" ht="15">
      <c r="A48" s="89"/>
      <c r="B48" s="41" t="s">
        <v>18</v>
      </c>
      <c r="C48" s="46"/>
      <c r="D48" s="46"/>
      <c r="E48" s="46"/>
      <c r="F48" s="24" t="str">
        <f t="shared" si="0"/>
        <v>-</v>
      </c>
      <c r="G48" s="44"/>
      <c r="H48" s="40">
        <f>IF(ISBLANK(E48),"",IF(AND(OR(F48&gt;=2,F48&lt;=-2),OR((D48-E48)&gt;=1000,(D48-E48)&lt;=-1000)),IF(ISBLANK(G48),'|'!B$56,""),""))</f>
      </c>
    </row>
    <row r="49" spans="1:8" ht="15">
      <c r="A49" s="89"/>
      <c r="B49" s="41" t="s">
        <v>32</v>
      </c>
      <c r="C49" s="46"/>
      <c r="D49" s="46"/>
      <c r="E49" s="46"/>
      <c r="F49" s="24" t="str">
        <f t="shared" si="0"/>
        <v>-</v>
      </c>
      <c r="G49" s="44"/>
      <c r="H49" s="40">
        <f>IF(ISBLANK(E49),"",IF(AND(OR(F49&gt;=2,F49&lt;=-2),OR((D49-E49)&gt;=1000,(D49-E49)&lt;=-1000)),IF(ISBLANK(G49),'|'!B$56,""),""))</f>
      </c>
    </row>
    <row r="50" spans="1:8" ht="15">
      <c r="A50" s="89"/>
      <c r="B50" s="64"/>
      <c r="C50" s="46"/>
      <c r="D50" s="46"/>
      <c r="E50" s="46"/>
      <c r="F50" s="24" t="str">
        <f t="shared" si="0"/>
        <v>-</v>
      </c>
      <c r="G50" s="44"/>
      <c r="H50" s="40">
        <f>IF(ISBLANK(E50),"",IF(AND(OR(F50&gt;=2,F50&lt;=-2),OR((D50-E50)&gt;=1000,(D50-E50)&lt;=-1000)),IF(ISBLANK(G50),'|'!B$56,""),""))</f>
      </c>
    </row>
    <row r="51" spans="1:8" ht="15">
      <c r="A51" s="89"/>
      <c r="B51" s="64"/>
      <c r="C51" s="46"/>
      <c r="D51" s="46"/>
      <c r="E51" s="46"/>
      <c r="F51" s="24" t="str">
        <f t="shared" si="0"/>
        <v>-</v>
      </c>
      <c r="G51" s="44"/>
      <c r="H51" s="40">
        <f>IF(ISBLANK(E51),"",IF(AND(OR(F51&gt;=2,F51&lt;=-2),OR((D51-E51)&gt;=1000,(D51-E51)&lt;=-1000)),IF(ISBLANK(G51),'|'!B$56,""),""))</f>
      </c>
    </row>
    <row r="52" spans="1:8" ht="15">
      <c r="A52" s="89"/>
      <c r="B52" s="69"/>
      <c r="C52" s="46"/>
      <c r="D52" s="46"/>
      <c r="E52" s="46"/>
      <c r="F52" s="24" t="str">
        <f t="shared" si="0"/>
        <v>-</v>
      </c>
      <c r="G52" s="44"/>
      <c r="H52" s="40">
        <f>IF(ISBLANK(E52),"",IF(AND(OR(F52&gt;=2,F52&lt;=-2),OR((D52-E52)&gt;=1000,(D52-E52)&lt;=-1000)),IF(ISBLANK(G52),'|'!B$56,""),""))</f>
      </c>
    </row>
    <row r="53" spans="1:8" ht="15">
      <c r="A53" s="90"/>
      <c r="B53" s="25" t="s">
        <v>16</v>
      </c>
      <c r="C53" s="26">
        <f ca="1">SUM(C46:OFFSET(C53,-1,0))</f>
        <v>0</v>
      </c>
      <c r="D53" s="26">
        <f ca="1">SUM(D46:OFFSET(D53,-1,0))</f>
        <v>0</v>
      </c>
      <c r="E53" s="26">
        <f ca="1">SUM(E46:OFFSET(E53,-1,0))</f>
        <v>0</v>
      </c>
      <c r="F53" s="24" t="str">
        <f t="shared" si="0"/>
        <v>-</v>
      </c>
      <c r="G53" s="20"/>
      <c r="H53" s="40"/>
    </row>
    <row r="54" spans="3:6" ht="15">
      <c r="C54" s="3"/>
      <c r="D54" s="3"/>
      <c r="E54" s="3"/>
      <c r="F54" s="3" t="str">
        <f t="shared" si="0"/>
        <v>-</v>
      </c>
    </row>
    <row r="55" spans="2:8" ht="15">
      <c r="B55" s="15" t="s">
        <v>67</v>
      </c>
      <c r="C55" s="3"/>
      <c r="D55" s="3"/>
      <c r="E55" s="3"/>
      <c r="F55" s="3" t="str">
        <f t="shared" si="0"/>
        <v>-</v>
      </c>
      <c r="H55" s="47" t="s">
        <v>51</v>
      </c>
    </row>
    <row r="56" spans="1:11" ht="15">
      <c r="A56" s="80" t="s">
        <v>24</v>
      </c>
      <c r="B56" s="41" t="s">
        <v>33</v>
      </c>
      <c r="C56" s="46"/>
      <c r="D56" s="46"/>
      <c r="E56" s="46"/>
      <c r="F56" s="24" t="str">
        <f t="shared" si="0"/>
        <v>-</v>
      </c>
      <c r="G56" s="44"/>
      <c r="H56" s="4"/>
      <c r="I56" s="40">
        <f>IF(ISBLANK(E56),"",IF(AND(OR(F56&gt;=2,F56&lt;=-2),OR((D56-E56)&gt;=1000,(D56-E56)&lt;=-1000)),IF(ISBLANK(G56),IF(ISBLANK(H56),'|'!B$57,'|'!B$56),IF(ISBLANK(E56),"",IF(ISBLANK(H56),'|'!B$58,""))),IF(ISBLANK(H56),'|'!B$58,"")))</f>
      </c>
      <c r="J56" s="68" t="s">
        <v>52</v>
      </c>
      <c r="K56" s="68" t="s">
        <v>53</v>
      </c>
    </row>
    <row r="57" spans="1:9" ht="15">
      <c r="A57" s="80"/>
      <c r="B57" s="41" t="s">
        <v>58</v>
      </c>
      <c r="C57" s="46"/>
      <c r="D57" s="46"/>
      <c r="E57" s="46"/>
      <c r="F57" s="24" t="str">
        <f t="shared" si="0"/>
        <v>-</v>
      </c>
      <c r="G57" s="44"/>
      <c r="H57" s="4"/>
      <c r="I57" s="40">
        <f>IF(ISBLANK(E57),"",IF(AND(OR(F57&gt;=2,F57&lt;=-2),OR((D57-E57)&gt;=1000,(D57-E57)&lt;=-1000)),IF(ISBLANK(G57),IF(ISBLANK(H57),'|'!B$57,'|'!B$56),IF(ISBLANK(E57),"",IF(ISBLANK(H57),'|'!B$58,""))),IF(ISBLANK(H57),'|'!B$58,"")))</f>
      </c>
    </row>
    <row r="58" spans="1:9" ht="15">
      <c r="A58" s="80"/>
      <c r="B58" s="41" t="s">
        <v>57</v>
      </c>
      <c r="C58" s="46"/>
      <c r="D58" s="46"/>
      <c r="E58" s="46"/>
      <c r="F58" s="24" t="str">
        <f t="shared" si="0"/>
        <v>-</v>
      </c>
      <c r="G58" s="44"/>
      <c r="H58" s="4"/>
      <c r="I58" s="40">
        <f>IF(ISBLANK(E58),"",IF(AND(OR(F58&gt;=2,F58&lt;=-2),OR((D58-E58)&gt;=1000,(D58-E58)&lt;=-1000)),IF(ISBLANK(G58),IF(ISBLANK(H58),'|'!B$57,'|'!B$56),IF(ISBLANK(E58),"",IF(ISBLANK(H58),'|'!B$58,""))),IF(ISBLANK(H58),'|'!B$58,"")))</f>
      </c>
    </row>
    <row r="59" spans="1:9" ht="15">
      <c r="A59" s="80"/>
      <c r="B59" s="41" t="s">
        <v>59</v>
      </c>
      <c r="C59" s="46"/>
      <c r="D59" s="46"/>
      <c r="E59" s="46"/>
      <c r="F59" s="24" t="str">
        <f t="shared" si="0"/>
        <v>-</v>
      </c>
      <c r="G59" s="44"/>
      <c r="H59" s="4"/>
      <c r="I59" s="40">
        <f>IF(ISBLANK(E59),"",IF(AND(OR(F59&gt;=2,F59&lt;=-2),OR((D59-E59)&gt;=1000,(D59-E59)&lt;=-1000)),IF(ISBLANK(G59),IF(ISBLANK(H59),'|'!B$57,'|'!B$56),IF(ISBLANK(E59),"",IF(ISBLANK(H59),'|'!B$58,""))),IF(ISBLANK(H59),'|'!B$58,"")))</f>
      </c>
    </row>
    <row r="60" spans="1:9" ht="15">
      <c r="A60" s="80"/>
      <c r="B60" s="64"/>
      <c r="C60" s="46"/>
      <c r="D60" s="46"/>
      <c r="E60" s="46"/>
      <c r="F60" s="24" t="str">
        <f t="shared" si="0"/>
        <v>-</v>
      </c>
      <c r="G60" s="44"/>
      <c r="H60" s="4"/>
      <c r="I60" s="40">
        <f>IF(ISBLANK(E60),"",IF(AND(OR(F60&gt;=2,F60&lt;=-2),OR((D60-E60)&gt;=1000,(D60-E60)&lt;=-1000)),IF(ISBLANK(G60),IF(ISBLANK(H60),'|'!B$57,'|'!B$56),IF(ISBLANK(E60),"",IF(ISBLANK(H60),'|'!B$58,""))),IF(ISBLANK(H60),'|'!B$58,"")))</f>
      </c>
    </row>
    <row r="61" spans="1:9" ht="15">
      <c r="A61" s="80"/>
      <c r="B61" s="64"/>
      <c r="C61" s="46"/>
      <c r="D61" s="46"/>
      <c r="E61" s="46"/>
      <c r="F61" s="24" t="str">
        <f t="shared" si="0"/>
        <v>-</v>
      </c>
      <c r="G61" s="44"/>
      <c r="H61" s="4"/>
      <c r="I61" s="40">
        <f>IF(ISBLANK(E61),"",IF(AND(OR(F61&gt;=2,F61&lt;=-2),OR((D61-E61)&gt;=1000,(D61-E61)&lt;=-1000)),IF(ISBLANK(G61),IF(ISBLANK(H61),'|'!B$57,'|'!B$56),IF(ISBLANK(E61),"",IF(ISBLANK(H61),'|'!B$58,""))),IF(ISBLANK(H61),'|'!B$58,"")))</f>
      </c>
    </row>
    <row r="62" spans="1:9" ht="15">
      <c r="A62" s="80"/>
      <c r="B62" s="41" t="s">
        <v>117</v>
      </c>
      <c r="C62" s="46"/>
      <c r="D62" s="46"/>
      <c r="E62" s="70" t="str">
        <f>IF(OR(ISBLANK(C62),ISBLANK(D62)),'|'!B$55,"")</f>
        <v>&lt;- Bitte Ausfüllen bei IST-Zahlen</v>
      </c>
      <c r="F62" s="70"/>
      <c r="G62" s="70"/>
      <c r="I62" s="40"/>
    </row>
    <row r="63" spans="1:7" ht="15">
      <c r="A63" s="80"/>
      <c r="B63" s="25" t="s">
        <v>16</v>
      </c>
      <c r="C63" s="26">
        <f ca="1">SUM(C56:OFFSET(C63,-1,0))</f>
        <v>0</v>
      </c>
      <c r="D63" s="26">
        <f ca="1">SUM(D56:OFFSET(D63,-1,0))</f>
        <v>0</v>
      </c>
      <c r="E63" s="26">
        <f ca="1">SUM(E56:OFFSET(E63,-1,0))</f>
        <v>0</v>
      </c>
      <c r="F63" s="24" t="str">
        <f t="shared" si="0"/>
        <v>-</v>
      </c>
      <c r="G63" s="20"/>
    </row>
    <row r="64" spans="3:6" ht="15">
      <c r="C64" s="3"/>
      <c r="D64" s="3"/>
      <c r="E64" s="3"/>
      <c r="F64" s="3"/>
    </row>
    <row r="65" spans="2:6" ht="15">
      <c r="B65" s="15" t="s">
        <v>25</v>
      </c>
      <c r="C65" s="3"/>
      <c r="D65" s="3"/>
      <c r="E65" s="3"/>
      <c r="F65" s="3"/>
    </row>
    <row r="66" spans="2:7" ht="15">
      <c r="B66" s="25" t="s">
        <v>16</v>
      </c>
      <c r="C66" s="26">
        <f>C53+C63</f>
        <v>0</v>
      </c>
      <c r="D66" s="26">
        <f>D53+D63</f>
        <v>0</v>
      </c>
      <c r="E66" s="26">
        <f>E53+E63</f>
        <v>0</v>
      </c>
      <c r="F66" s="24" t="str">
        <f t="shared" si="0"/>
        <v>-</v>
      </c>
      <c r="G66" s="20"/>
    </row>
    <row r="67" spans="3:6" ht="15">
      <c r="C67" s="3"/>
      <c r="D67" s="3"/>
      <c r="E67" s="3"/>
      <c r="F67" s="3"/>
    </row>
    <row r="68" spans="2:7" ht="30">
      <c r="B68" s="23" t="s">
        <v>118</v>
      </c>
      <c r="C68" s="29">
        <f>C42-C66</f>
        <v>0</v>
      </c>
      <c r="D68" s="29">
        <f>D42-D66</f>
        <v>0</v>
      </c>
      <c r="E68" s="29">
        <f>E42-E66</f>
        <v>0</v>
      </c>
      <c r="F68" s="24" t="str">
        <f t="shared" si="0"/>
        <v>-</v>
      </c>
      <c r="G68" s="20"/>
    </row>
  </sheetData>
  <sheetProtection password="CDA9" sheet="1" objects="1" scenarios="1"/>
  <mergeCells count="11">
    <mergeCell ref="C3:G3"/>
    <mergeCell ref="C1:G1"/>
    <mergeCell ref="A56:A63"/>
    <mergeCell ref="A8:A36"/>
    <mergeCell ref="A46:A53"/>
    <mergeCell ref="A1:B1"/>
    <mergeCell ref="A4:B4"/>
    <mergeCell ref="C4:G4"/>
    <mergeCell ref="A2:B2"/>
    <mergeCell ref="C2:G2"/>
    <mergeCell ref="A3:B3"/>
  </mergeCells>
  <dataValidations count="2">
    <dataValidation type="list" sqref="C3:G3">
      <formula1>$J$3:$K$3</formula1>
    </dataValidation>
    <dataValidation type="list" allowBlank="1" showInputMessage="1" showErrorMessage="1" sqref="H56:H61">
      <formula1>$J$56:$K$56</formula1>
    </dataValidation>
  </dataValidations>
  <printOptions/>
  <pageMargins left="0.31496062992125984" right="0.31496062992125984" top="0.5905511811023623" bottom="0.5905511811023623" header="0.31496062992125984" footer="0.31496062992125984"/>
  <pageSetup fitToHeight="0" fitToWidth="1" horizontalDpi="600" verticalDpi="600" orientation="landscape" paperSize="9" scale="71" r:id="rId3"/>
  <headerFooter>
    <oddHeader>&amp;L&amp;A / &amp;D</oddHeader>
    <oddFooter>&amp;R&amp;P</oddFooter>
  </headerFooter>
  <rowBreaks count="1" manualBreakCount="1">
    <brk id="37" max="255" man="1"/>
  </rowBreaks>
  <legacyDrawing r:id="rId2"/>
</worksheet>
</file>

<file path=xl/worksheets/sheet3.xml><?xml version="1.0" encoding="utf-8"?>
<worksheet xmlns="http://schemas.openxmlformats.org/spreadsheetml/2006/main" xmlns:r="http://schemas.openxmlformats.org/officeDocument/2006/relationships">
  <sheetPr codeName="Tabelle5">
    <tabColor theme="0" tint="-0.24997000396251678"/>
  </sheetPr>
  <dimension ref="B5:F69"/>
  <sheetViews>
    <sheetView zoomScalePageLayoutView="0" workbookViewId="0" topLeftCell="A37">
      <selection activeCell="B56" sqref="B56"/>
    </sheetView>
  </sheetViews>
  <sheetFormatPr defaultColWidth="11.421875" defaultRowHeight="15"/>
  <sheetData>
    <row r="5" spans="3:5" ht="15">
      <c r="C5" s="6"/>
      <c r="D5" s="12"/>
      <c r="E5" s="31"/>
    </row>
    <row r="6" spans="3:5" ht="15">
      <c r="C6" s="6"/>
      <c r="D6" s="12"/>
      <c r="E6" s="31"/>
    </row>
    <row r="7" spans="3:6" ht="15">
      <c r="C7" s="6"/>
      <c r="D7" s="12"/>
      <c r="E7" s="31"/>
      <c r="F7" s="6"/>
    </row>
    <row r="8" spans="3:6" ht="15">
      <c r="C8" s="6"/>
      <c r="D8" s="12"/>
      <c r="E8" s="31"/>
      <c r="F8" s="6"/>
    </row>
    <row r="9" spans="3:5" ht="15">
      <c r="C9" s="6"/>
      <c r="D9" s="12"/>
      <c r="E9" s="31"/>
    </row>
    <row r="13" spans="3:5" ht="15">
      <c r="C13" s="6"/>
      <c r="D13" s="12"/>
      <c r="E13" s="31"/>
    </row>
    <row r="14" spans="3:6" ht="15">
      <c r="C14" s="6"/>
      <c r="D14" s="12"/>
      <c r="E14" s="31"/>
      <c r="F14" s="6"/>
    </row>
    <row r="50" ht="15">
      <c r="B50" s="6" t="s">
        <v>49</v>
      </c>
    </row>
    <row r="51" ht="15">
      <c r="B51" s="6" t="s">
        <v>50</v>
      </c>
    </row>
    <row r="52" ht="15">
      <c r="B52" s="6"/>
    </row>
    <row r="53" ht="15">
      <c r="B53" s="6" t="s">
        <v>52</v>
      </c>
    </row>
    <row r="54" ht="15">
      <c r="B54" s="6" t="s">
        <v>53</v>
      </c>
    </row>
    <row r="55" ht="15">
      <c r="B55" s="6" t="s">
        <v>123</v>
      </c>
    </row>
    <row r="56" ht="15">
      <c r="B56" s="6" t="s">
        <v>64</v>
      </c>
    </row>
    <row r="57" ht="15">
      <c r="B57" s="6" t="s">
        <v>69</v>
      </c>
    </row>
    <row r="58" ht="15">
      <c r="B58" s="6" t="s">
        <v>70</v>
      </c>
    </row>
    <row r="59" ht="15">
      <c r="B59" t="s">
        <v>114</v>
      </c>
    </row>
    <row r="60" ht="15">
      <c r="B60" t="s">
        <v>115</v>
      </c>
    </row>
    <row r="61" ht="15">
      <c r="B61" s="6" t="s">
        <v>90</v>
      </c>
    </row>
    <row r="62" ht="15">
      <c r="B62" s="6" t="s">
        <v>92</v>
      </c>
    </row>
    <row r="63" ht="15">
      <c r="B63" s="6" t="s">
        <v>93</v>
      </c>
    </row>
    <row r="64" ht="15">
      <c r="B64" s="6" t="s">
        <v>104</v>
      </c>
    </row>
    <row r="65" ht="15">
      <c r="B65" s="6" t="s">
        <v>103</v>
      </c>
    </row>
    <row r="66" ht="15">
      <c r="B66" s="6" t="s">
        <v>105</v>
      </c>
    </row>
    <row r="68" ht="15">
      <c r="B68" t="s">
        <v>75</v>
      </c>
    </row>
    <row r="69" ht="15">
      <c r="B69" t="s">
        <v>76</v>
      </c>
    </row>
  </sheetData>
  <sheetProtection password="CDA9" sheet="1" objects="1" scenarios="1" selectLockedCells="1" selectUnlockedCells="1"/>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Tabelle6">
    <tabColor theme="8" tint="0.5999900102615356"/>
    <pageSetUpPr fitToPage="1"/>
  </sheetPr>
  <dimension ref="A1:G73"/>
  <sheetViews>
    <sheetView zoomScalePageLayoutView="0" workbookViewId="0" topLeftCell="A1">
      <selection activeCell="G17" sqref="G17"/>
    </sheetView>
  </sheetViews>
  <sheetFormatPr defaultColWidth="11.421875" defaultRowHeight="15"/>
  <cols>
    <col min="1" max="1" width="16.7109375" style="0" customWidth="1"/>
    <col min="2" max="2" width="32.28125" style="0" customWidth="1"/>
    <col min="3" max="3" width="12.7109375" style="0" bestFit="1" customWidth="1"/>
    <col min="4" max="5" width="12.7109375" style="0" customWidth="1"/>
    <col min="6" max="6" width="12.7109375" style="30" customWidth="1"/>
    <col min="7" max="7" width="62.7109375" style="17" customWidth="1"/>
    <col min="8" max="8" width="11.421875" style="0" customWidth="1"/>
  </cols>
  <sheetData>
    <row r="1" spans="1:7" ht="15">
      <c r="A1" s="8" t="s">
        <v>63</v>
      </c>
      <c r="B1" s="73" t="s">
        <v>34</v>
      </c>
      <c r="C1" s="73"/>
      <c r="D1" s="73"/>
      <c r="E1" s="73"/>
      <c r="F1" s="73"/>
      <c r="G1" s="73"/>
    </row>
    <row r="2" spans="1:7" ht="15">
      <c r="A2" s="39" t="s">
        <v>48</v>
      </c>
      <c r="B2" s="97" t="str">
        <f>"Gesamtförderungen Wiener Kinder- und Jugendorganisationen Jahr "&amp;C14</f>
        <v>Gesamtförderungen Wiener Kinder- und Jugendorganisationen Jahr 2024</v>
      </c>
      <c r="C2" s="98"/>
      <c r="D2" s="98"/>
      <c r="E2" s="98"/>
      <c r="F2" s="98"/>
      <c r="G2" s="99"/>
    </row>
    <row r="3" spans="1:7" ht="15">
      <c r="A3" s="8" t="s">
        <v>72</v>
      </c>
      <c r="B3" s="100" t="s">
        <v>108</v>
      </c>
      <c r="C3" s="101"/>
      <c r="D3" s="101"/>
      <c r="E3" s="101"/>
      <c r="F3" s="101"/>
      <c r="G3" s="102"/>
    </row>
    <row r="4" spans="1:7" ht="15">
      <c r="A4" s="9" t="s">
        <v>36</v>
      </c>
      <c r="B4" s="73" t="str">
        <f>"Nachvollziehbare Begründungen sind in jenen Ausgaben- und Einnahmenfeldern anzuführen, in denen die Abweichung zum Planwert "&amp;C14&amp;" über 10 % UND EUR 1.000,-- liegt."</f>
        <v>Nachvollziehbare Begründungen sind in jenen Ausgaben- und Einnahmenfeldern anzuführen, in denen die Abweichung zum Planwert 2024 über 10 % UND EUR 1.000,-- liegt.</v>
      </c>
      <c r="C4" s="73"/>
      <c r="D4" s="73"/>
      <c r="E4" s="73"/>
      <c r="F4" s="73"/>
      <c r="G4" s="73"/>
    </row>
    <row r="5" spans="1:7" ht="35.25" customHeight="1">
      <c r="A5" s="10" t="s">
        <v>38</v>
      </c>
      <c r="B5" s="73" t="s">
        <v>94</v>
      </c>
      <c r="C5" s="73"/>
      <c r="D5" s="73"/>
      <c r="E5" s="73"/>
      <c r="F5" s="73"/>
      <c r="G5" s="73"/>
    </row>
    <row r="6" spans="1:7" ht="15">
      <c r="A6" s="10" t="s">
        <v>39</v>
      </c>
      <c r="B6" s="73" t="s">
        <v>116</v>
      </c>
      <c r="C6" s="73"/>
      <c r="D6" s="73"/>
      <c r="E6" s="73"/>
      <c r="F6" s="73"/>
      <c r="G6" s="73"/>
    </row>
    <row r="7" spans="1:7" ht="15" customHeight="1">
      <c r="A7" s="10" t="s">
        <v>40</v>
      </c>
      <c r="B7" s="73" t="s">
        <v>109</v>
      </c>
      <c r="C7" s="73"/>
      <c r="D7" s="73"/>
      <c r="E7" s="73"/>
      <c r="F7" s="73"/>
      <c r="G7" s="73"/>
    </row>
    <row r="8" spans="1:7" ht="15" customHeight="1">
      <c r="A8" s="10" t="s">
        <v>89</v>
      </c>
      <c r="B8" s="97" t="s">
        <v>107</v>
      </c>
      <c r="C8" s="98"/>
      <c r="D8" s="98"/>
      <c r="E8" s="98"/>
      <c r="F8" s="98"/>
      <c r="G8" s="99"/>
    </row>
    <row r="9" spans="1:7" ht="27" customHeight="1">
      <c r="A9" s="39" t="s">
        <v>73</v>
      </c>
      <c r="B9" s="79" t="s">
        <v>110</v>
      </c>
      <c r="C9" s="79"/>
      <c r="D9" s="79"/>
      <c r="E9" s="79"/>
      <c r="F9" s="79"/>
      <c r="G9" s="79"/>
    </row>
    <row r="10" spans="1:7" ht="33.75">
      <c r="A10" s="39" t="s">
        <v>95</v>
      </c>
      <c r="B10" s="79" t="s">
        <v>96</v>
      </c>
      <c r="C10" s="79"/>
      <c r="D10" s="79"/>
      <c r="E10" s="79"/>
      <c r="F10" s="79"/>
      <c r="G10" s="79"/>
    </row>
    <row r="11" spans="1:7" ht="15">
      <c r="A11" s="74" t="s">
        <v>63</v>
      </c>
      <c r="B11" s="74"/>
      <c r="C11" s="92" t="s">
        <v>71</v>
      </c>
      <c r="D11" s="93"/>
      <c r="E11" s="93"/>
      <c r="F11" s="93"/>
      <c r="G11" s="94"/>
    </row>
    <row r="12" spans="1:7" ht="15">
      <c r="A12" s="95" t="s">
        <v>48</v>
      </c>
      <c r="B12" s="96"/>
      <c r="C12" s="84" t="s">
        <v>91</v>
      </c>
      <c r="D12" s="85"/>
      <c r="E12" s="85"/>
      <c r="F12" s="85"/>
      <c r="G12" s="86"/>
    </row>
    <row r="13" spans="1:7" ht="15">
      <c r="A13" s="81" t="s">
        <v>74</v>
      </c>
      <c r="B13" s="81"/>
      <c r="C13" s="51" t="s">
        <v>76</v>
      </c>
      <c r="D13" s="52"/>
      <c r="E13" s="52"/>
      <c r="F13" s="52"/>
      <c r="G13" s="53"/>
    </row>
    <row r="14" spans="1:7" ht="15">
      <c r="A14" s="81" t="s">
        <v>62</v>
      </c>
      <c r="B14" s="91"/>
      <c r="C14" s="92">
        <v>2024</v>
      </c>
      <c r="D14" s="93"/>
      <c r="E14" s="93"/>
      <c r="F14" s="93"/>
      <c r="G14" s="94"/>
    </row>
    <row r="16" spans="3:7" ht="30">
      <c r="C16" s="13" t="str">
        <f>"Ist "&amp;C14-1</f>
        <v>Ist 2023</v>
      </c>
      <c r="D16" s="13" t="str">
        <f>"Plan "&amp;C14</f>
        <v>Plan 2024</v>
      </c>
      <c r="E16" s="13" t="str">
        <f>"Ist "&amp;C14</f>
        <v>Ist 2024</v>
      </c>
      <c r="F16" s="13" t="s">
        <v>31</v>
      </c>
      <c r="G16" s="14" t="str">
        <f>"Begründung (wenn Abweichung gegenüber Ist "&amp;C14&amp;" über 2% und EUR 1.000,-- ist)"</f>
        <v>Begründung (wenn Abweichung gegenüber Ist 2024 über 2% und EUR 1.000,-- ist)</v>
      </c>
    </row>
    <row r="17" spans="2:6" ht="15">
      <c r="B17" s="15" t="s">
        <v>13</v>
      </c>
      <c r="F17" s="16"/>
    </row>
    <row r="18" spans="1:7" ht="15" customHeight="1">
      <c r="A18" s="82" t="s">
        <v>23</v>
      </c>
      <c r="B18" s="42" t="s">
        <v>0</v>
      </c>
      <c r="C18" s="11">
        <v>6900</v>
      </c>
      <c r="D18" s="11">
        <v>6900</v>
      </c>
      <c r="E18" s="11">
        <v>12000</v>
      </c>
      <c r="F18" s="38">
        <v>73.91304347826087</v>
      </c>
      <c r="G18" s="18" t="s">
        <v>41</v>
      </c>
    </row>
    <row r="19" spans="1:7" ht="15">
      <c r="A19" s="83"/>
      <c r="B19" s="42" t="s">
        <v>1</v>
      </c>
      <c r="C19" s="11">
        <v>5000</v>
      </c>
      <c r="D19" s="11">
        <v>4700</v>
      </c>
      <c r="E19" s="11">
        <v>5000</v>
      </c>
      <c r="F19" s="38">
        <v>6.38297872340425</v>
      </c>
      <c r="G19" s="18" t="s">
        <v>42</v>
      </c>
    </row>
    <row r="20" spans="1:7" ht="15">
      <c r="A20" s="83"/>
      <c r="B20" s="42" t="s">
        <v>2</v>
      </c>
      <c r="C20" s="11">
        <v>1800</v>
      </c>
      <c r="D20" s="11">
        <v>1800</v>
      </c>
      <c r="E20" s="11">
        <v>1900</v>
      </c>
      <c r="F20" s="38">
        <v>5.555555555555557</v>
      </c>
      <c r="G20" s="18" t="s">
        <v>42</v>
      </c>
    </row>
    <row r="21" spans="1:7" ht="15">
      <c r="A21" s="83"/>
      <c r="B21" s="42" t="s">
        <v>3</v>
      </c>
      <c r="C21" s="11">
        <v>1600</v>
      </c>
      <c r="D21" s="11">
        <v>1600</v>
      </c>
      <c r="E21" s="11">
        <v>1500</v>
      </c>
      <c r="F21" s="38">
        <v>-6.25</v>
      </c>
      <c r="G21" s="18" t="s">
        <v>42</v>
      </c>
    </row>
    <row r="22" spans="1:7" ht="15">
      <c r="A22" s="83"/>
      <c r="B22" s="42" t="s">
        <v>28</v>
      </c>
      <c r="C22" s="11">
        <v>50</v>
      </c>
      <c r="D22" s="11">
        <v>40</v>
      </c>
      <c r="E22" s="11">
        <v>50</v>
      </c>
      <c r="F22" s="38">
        <v>25</v>
      </c>
      <c r="G22" s="18" t="s">
        <v>42</v>
      </c>
    </row>
    <row r="23" spans="1:7" ht="15">
      <c r="A23" s="83"/>
      <c r="B23" s="42" t="s">
        <v>4</v>
      </c>
      <c r="C23" s="11">
        <v>150</v>
      </c>
      <c r="D23" s="11">
        <v>150</v>
      </c>
      <c r="E23" s="11">
        <v>150</v>
      </c>
      <c r="F23" s="38">
        <v>0</v>
      </c>
      <c r="G23" s="18"/>
    </row>
    <row r="24" spans="1:7" ht="15">
      <c r="A24" s="83"/>
      <c r="B24" s="42" t="s">
        <v>5</v>
      </c>
      <c r="C24" s="11">
        <v>1700</v>
      </c>
      <c r="D24" s="11">
        <v>1700</v>
      </c>
      <c r="E24" s="11">
        <v>1700</v>
      </c>
      <c r="F24" s="38">
        <v>0</v>
      </c>
      <c r="G24" s="18" t="s">
        <v>42</v>
      </c>
    </row>
    <row r="25" spans="1:7" ht="15">
      <c r="A25" s="83"/>
      <c r="B25" s="42" t="s">
        <v>45</v>
      </c>
      <c r="C25" s="11">
        <v>4500</v>
      </c>
      <c r="D25" s="11">
        <v>4500</v>
      </c>
      <c r="E25" s="11">
        <v>10000</v>
      </c>
      <c r="F25" s="38">
        <v>122.22222222222223</v>
      </c>
      <c r="G25" s="18" t="s">
        <v>98</v>
      </c>
    </row>
    <row r="26" spans="1:7" ht="15">
      <c r="A26" s="83"/>
      <c r="B26" s="42" t="s">
        <v>6</v>
      </c>
      <c r="C26" s="11">
        <v>500</v>
      </c>
      <c r="D26" s="11">
        <v>500</v>
      </c>
      <c r="E26" s="11">
        <v>500</v>
      </c>
      <c r="F26" s="38">
        <v>0</v>
      </c>
      <c r="G26" s="18" t="s">
        <v>42</v>
      </c>
    </row>
    <row r="27" spans="1:7" ht="30">
      <c r="A27" s="83"/>
      <c r="B27" s="43" t="s">
        <v>26</v>
      </c>
      <c r="C27" s="11">
        <v>2200</v>
      </c>
      <c r="D27" s="11">
        <v>2800</v>
      </c>
      <c r="E27" s="11">
        <v>2800</v>
      </c>
      <c r="F27" s="38">
        <v>0</v>
      </c>
      <c r="G27" s="18" t="s">
        <v>42</v>
      </c>
    </row>
    <row r="28" spans="1:7" ht="15">
      <c r="A28" s="83"/>
      <c r="B28" s="42" t="s">
        <v>7</v>
      </c>
      <c r="C28" s="11">
        <v>300</v>
      </c>
      <c r="D28" s="11">
        <v>200</v>
      </c>
      <c r="E28" s="11">
        <v>200</v>
      </c>
      <c r="F28" s="38">
        <v>0</v>
      </c>
      <c r="G28" s="18" t="s">
        <v>42</v>
      </c>
    </row>
    <row r="29" spans="1:7" ht="15">
      <c r="A29" s="83"/>
      <c r="B29" s="42" t="s">
        <v>8</v>
      </c>
      <c r="C29" s="11">
        <v>2200</v>
      </c>
      <c r="D29" s="11">
        <v>2200</v>
      </c>
      <c r="E29" s="11">
        <v>2200</v>
      </c>
      <c r="F29" s="38">
        <v>0</v>
      </c>
      <c r="G29" s="18" t="s">
        <v>42</v>
      </c>
    </row>
    <row r="30" spans="1:7" ht="15">
      <c r="A30" s="83"/>
      <c r="B30" s="42" t="s">
        <v>9</v>
      </c>
      <c r="C30" s="11"/>
      <c r="D30" s="11"/>
      <c r="E30" s="11"/>
      <c r="F30" s="38" t="s">
        <v>44</v>
      </c>
      <c r="G30" s="18" t="s">
        <v>42</v>
      </c>
    </row>
    <row r="31" spans="1:7" ht="15">
      <c r="A31" s="83"/>
      <c r="B31" s="42" t="s">
        <v>11</v>
      </c>
      <c r="C31" s="11">
        <v>1700</v>
      </c>
      <c r="D31" s="11">
        <v>1500</v>
      </c>
      <c r="E31" s="11">
        <v>1700</v>
      </c>
      <c r="F31" s="38">
        <v>13.333333333333329</v>
      </c>
      <c r="G31" s="18" t="s">
        <v>42</v>
      </c>
    </row>
    <row r="32" spans="1:7" ht="33" customHeight="1">
      <c r="A32" s="83"/>
      <c r="B32" s="43" t="s">
        <v>10</v>
      </c>
      <c r="C32" s="11">
        <v>10500</v>
      </c>
      <c r="D32" s="11">
        <v>12000</v>
      </c>
      <c r="E32" s="11">
        <v>12000</v>
      </c>
      <c r="F32" s="38">
        <v>0</v>
      </c>
      <c r="G32" s="18" t="s">
        <v>42</v>
      </c>
    </row>
    <row r="33" spans="1:7" ht="30">
      <c r="A33" s="83"/>
      <c r="B33" s="43" t="s">
        <v>55</v>
      </c>
      <c r="C33" s="11">
        <v>1700</v>
      </c>
      <c r="D33" s="11">
        <v>1700</v>
      </c>
      <c r="E33" s="11">
        <v>1700</v>
      </c>
      <c r="F33" s="38">
        <v>0</v>
      </c>
      <c r="G33" s="18" t="s">
        <v>42</v>
      </c>
    </row>
    <row r="34" spans="1:7" ht="15">
      <c r="A34" s="83"/>
      <c r="B34" s="42" t="s">
        <v>56</v>
      </c>
      <c r="C34" s="11">
        <v>1700</v>
      </c>
      <c r="D34" s="11">
        <v>1700</v>
      </c>
      <c r="E34" s="11">
        <v>2000</v>
      </c>
      <c r="F34" s="38">
        <v>17.64705882352942</v>
      </c>
      <c r="G34" s="18" t="s">
        <v>42</v>
      </c>
    </row>
    <row r="35" spans="1:7" ht="15">
      <c r="A35" s="83"/>
      <c r="B35" s="19"/>
      <c r="C35" s="11"/>
      <c r="D35" s="11"/>
      <c r="E35" s="11"/>
      <c r="F35" s="38"/>
      <c r="G35" s="18"/>
    </row>
    <row r="36" spans="1:7" ht="15">
      <c r="A36" s="83"/>
      <c r="B36" s="19"/>
      <c r="C36" s="11"/>
      <c r="D36" s="11"/>
      <c r="E36" s="11"/>
      <c r="F36" s="38">
        <v>0</v>
      </c>
      <c r="G36" s="18" t="s">
        <v>42</v>
      </c>
    </row>
    <row r="37" spans="1:7" ht="15">
      <c r="A37" s="83"/>
      <c r="B37" s="19"/>
      <c r="C37" s="11"/>
      <c r="D37" s="11"/>
      <c r="E37" s="11"/>
      <c r="F37" s="38"/>
      <c r="G37" s="18" t="s">
        <v>42</v>
      </c>
    </row>
    <row r="38" spans="1:7" ht="15">
      <c r="A38" s="83"/>
      <c r="B38" s="19"/>
      <c r="C38" s="11"/>
      <c r="D38" s="11"/>
      <c r="E38" s="11"/>
      <c r="F38" s="38" t="str">
        <f>IF(OR(D38=0,E38=0),"-",E38/D38*100-100)</f>
        <v>-</v>
      </c>
      <c r="G38" s="18">
        <f>IF(ISBLANK(E38),"",IF(AND(OR(F38&gt;=2,F38&lt;=-2),OR((D38-E38)&gt;=100,(D38-E38)&lt;=-100)),"Bitte Begründung in dieser Zelle angeben",""))</f>
      </c>
    </row>
    <row r="39" spans="1:7" ht="15">
      <c r="A39" s="83"/>
      <c r="B39" s="19"/>
      <c r="C39" s="11"/>
      <c r="D39" s="11"/>
      <c r="E39" s="11"/>
      <c r="F39" s="38" t="str">
        <f>IF(OR(D39=0,E39=0),"-",E39/D39*100-100)</f>
        <v>-</v>
      </c>
      <c r="G39" s="18">
        <f>IF(ISBLANK(E39),"",IF(AND(OR(F39&gt;=2,F39&lt;=-2),OR((D39-E39)&gt;=100,(D39-E39)&lt;=-100)),"Bitte Begründung in dieser Zelle angeben",""))</f>
      </c>
    </row>
    <row r="40" spans="1:7" ht="15">
      <c r="A40" s="83"/>
      <c r="B40" s="19"/>
      <c r="C40" s="11"/>
      <c r="D40" s="11"/>
      <c r="E40" s="11"/>
      <c r="F40" s="38" t="str">
        <f>IF(OR(D40=0,E40=0),"-",E40/D40*100-100)</f>
        <v>-</v>
      </c>
      <c r="G40" s="18">
        <f>IF(ISBLANK(E40),"",IF(AND(OR(F40&gt;=2,F40&lt;=-2),OR((D40-E40)&gt;=100,(D40-E40)&lt;=-100)),"Bitte Begründung in dieser Zelle angeben",""))</f>
      </c>
    </row>
    <row r="41" spans="1:7" ht="15">
      <c r="A41" s="83"/>
      <c r="B41" s="1" t="s">
        <v>12</v>
      </c>
      <c r="C41" s="2">
        <f>SUM(C18:C40)</f>
        <v>42500</v>
      </c>
      <c r="D41" s="2">
        <f>SUM(D18:D40)</f>
        <v>43990</v>
      </c>
      <c r="E41" s="2">
        <f>SUM(E18:E40)</f>
        <v>55400</v>
      </c>
      <c r="F41" s="38">
        <f>IF(OR(D41=0,E41=0),"-",E41/D41*100-100)</f>
        <v>25.937713116617417</v>
      </c>
      <c r="G41" s="20"/>
    </row>
    <row r="42" spans="3:7" ht="15">
      <c r="C42" s="3"/>
      <c r="D42" s="3"/>
      <c r="E42" s="3"/>
      <c r="F42" s="21"/>
      <c r="G42" s="17">
        <f>IF(ISBLANK(E42),"",IF(AND(OR(F42&gt;=2,F42&lt;=-2),OR((D42-E42)&gt;=1000,(D42-E42)&lt;=-1000)),"Bitte Begründung in dieser Zelle angeben",""))</f>
      </c>
    </row>
    <row r="43" spans="1:7" ht="15">
      <c r="A43" s="22"/>
      <c r="B43" s="15" t="s">
        <v>14</v>
      </c>
      <c r="C43" s="3"/>
      <c r="D43" s="3"/>
      <c r="E43" s="3"/>
      <c r="F43" s="21"/>
      <c r="G43" s="17">
        <f>IF(ISBLANK(E43),"",IF(AND(OR(F43&gt;=2,F43&lt;=-2),OR((D43-E43)&gt;=1000,(D43-E43)&lt;=-1000)),"Bitte Begründung in dieser Zelle angeben",""))</f>
      </c>
    </row>
    <row r="44" spans="1:7" ht="15">
      <c r="A44" s="54"/>
      <c r="B44" s="1" t="s">
        <v>12</v>
      </c>
      <c r="C44" s="2">
        <v>40000</v>
      </c>
      <c r="D44" s="2">
        <v>40000</v>
      </c>
      <c r="E44" s="2">
        <v>50000</v>
      </c>
      <c r="F44" s="5">
        <f>IF(OR(D44=0,E44=0),"-",E44/D44*100-100)</f>
        <v>25</v>
      </c>
      <c r="G44" s="18"/>
    </row>
    <row r="45" spans="3:7" ht="15">
      <c r="C45" s="3"/>
      <c r="D45" s="3"/>
      <c r="E45" s="3"/>
      <c r="F45" s="37"/>
      <c r="G45" s="17">
        <f>IF(ISBLANK(E45),"",IF(AND(OR(F45&gt;=2,F45&lt;=-2),OR((D45-E45)&gt;=1000,(D45-E45)&lt;=-1000)),"Bitte Begründung in dieser Zelle angeben",""))</f>
      </c>
    </row>
    <row r="46" spans="2:7" ht="15">
      <c r="B46" s="15" t="s">
        <v>15</v>
      </c>
      <c r="C46" s="3"/>
      <c r="D46" s="3"/>
      <c r="E46" s="3"/>
      <c r="F46" s="37"/>
      <c r="G46" s="17">
        <f>IF(ISBLANK(E46),"",IF(AND(OR(F46&gt;=2,F46&lt;=-2),OR((D46-E46)&gt;=1000,(D46-E46)&lt;=-1000)),"Bitte Begründung in dieser Zelle angeben",""))</f>
      </c>
    </row>
    <row r="47" spans="2:7" ht="15">
      <c r="B47" s="1" t="s">
        <v>16</v>
      </c>
      <c r="C47" s="2">
        <f>C41+C44</f>
        <v>82500</v>
      </c>
      <c r="D47" s="2">
        <f>D41+D44</f>
        <v>83990</v>
      </c>
      <c r="E47" s="2">
        <f>E41+E44</f>
        <v>105400</v>
      </c>
      <c r="F47" s="5">
        <f>IF(OR(D47=0,E47=0),"-",E47/D47*100-100)</f>
        <v>25.49112989641624</v>
      </c>
      <c r="G47" s="20"/>
    </row>
    <row r="48" spans="3:6" ht="15">
      <c r="C48" s="3"/>
      <c r="D48" s="3"/>
      <c r="E48" s="3"/>
      <c r="F48" s="21"/>
    </row>
    <row r="49" spans="3:7" ht="15">
      <c r="C49" s="3"/>
      <c r="D49" s="3"/>
      <c r="E49" s="3"/>
      <c r="F49" s="21"/>
      <c r="G49" s="17">
        <f>IF(ISBLANK(E49),"",IF(AND(OR(F49&gt;=2,F49&lt;=-2),OR((D49-E49)&gt;=1000,(D49-E49)&lt;=-1000)),"Bitte Begründung in dieser Zelle angeben",""))</f>
      </c>
    </row>
    <row r="50" spans="2:7" ht="15">
      <c r="B50" s="15" t="s">
        <v>20</v>
      </c>
      <c r="C50" s="3"/>
      <c r="D50" s="3"/>
      <c r="E50" s="3"/>
      <c r="F50" s="21"/>
      <c r="G50" s="17">
        <f>IF(ISBLANK(E50),"",IF(AND(OR(F50&gt;=2,F50&lt;=-2),OR((D50-E50)&gt;=1000,(D50-E50)&lt;=-1000)),"Bitte Begründung in dieser Zelle angeben",""))</f>
      </c>
    </row>
    <row r="51" spans="1:7" ht="45">
      <c r="A51" s="88" t="s">
        <v>24</v>
      </c>
      <c r="B51" s="23" t="s">
        <v>19</v>
      </c>
      <c r="C51" s="11">
        <v>1180</v>
      </c>
      <c r="D51" s="11">
        <v>1200</v>
      </c>
      <c r="E51" s="11">
        <v>1200</v>
      </c>
      <c r="F51" s="24">
        <f aca="true" t="shared" si="0" ref="F51:F57">IF(OR(D51=0,E51=0),"-",E51/D51*100-100)</f>
        <v>0</v>
      </c>
      <c r="G51" s="18">
        <f aca="true" t="shared" si="1" ref="G51:G56">IF(ISBLANK(E51),"",IF(AND(OR(F51&gt;=2,F51&lt;=-2),OR((D51-E51)&gt;=100,(D51-E51)&lt;=-100)),"Bitte Begründung in dieser Zelle angeben",""))</f>
      </c>
    </row>
    <row r="52" spans="1:7" ht="15">
      <c r="A52" s="89"/>
      <c r="B52" s="25" t="s">
        <v>17</v>
      </c>
      <c r="C52" s="11"/>
      <c r="D52" s="11"/>
      <c r="E52" s="11"/>
      <c r="F52" s="24" t="str">
        <f t="shared" si="0"/>
        <v>-</v>
      </c>
      <c r="G52" s="18">
        <f t="shared" si="1"/>
      </c>
    </row>
    <row r="53" spans="1:7" ht="15">
      <c r="A53" s="89"/>
      <c r="B53" s="25" t="s">
        <v>18</v>
      </c>
      <c r="C53" s="11">
        <v>32320</v>
      </c>
      <c r="D53" s="11">
        <v>42790</v>
      </c>
      <c r="E53" s="11">
        <v>64200</v>
      </c>
      <c r="F53" s="24">
        <f t="shared" si="0"/>
        <v>50.03505491937369</v>
      </c>
      <c r="G53" s="18" t="s">
        <v>99</v>
      </c>
    </row>
    <row r="54" spans="1:7" ht="15">
      <c r="A54" s="89"/>
      <c r="B54" s="19"/>
      <c r="C54" s="11"/>
      <c r="D54" s="11"/>
      <c r="E54" s="11"/>
      <c r="F54" s="24" t="str">
        <f t="shared" si="0"/>
        <v>-</v>
      </c>
      <c r="G54" s="18">
        <f t="shared" si="1"/>
      </c>
    </row>
    <row r="55" spans="1:7" ht="15">
      <c r="A55" s="89"/>
      <c r="B55" s="19"/>
      <c r="C55" s="11"/>
      <c r="D55" s="11"/>
      <c r="E55" s="11"/>
      <c r="F55" s="24" t="str">
        <f t="shared" si="0"/>
        <v>-</v>
      </c>
      <c r="G55" s="18">
        <f t="shared" si="1"/>
      </c>
    </row>
    <row r="56" spans="1:7" ht="15">
      <c r="A56" s="89"/>
      <c r="B56" s="19"/>
      <c r="C56" s="11"/>
      <c r="D56" s="11"/>
      <c r="E56" s="11"/>
      <c r="F56" s="24" t="str">
        <f t="shared" si="0"/>
        <v>-</v>
      </c>
      <c r="G56" s="18">
        <f t="shared" si="1"/>
      </c>
    </row>
    <row r="57" spans="1:7" ht="15">
      <c r="A57" s="90"/>
      <c r="B57" s="25" t="s">
        <v>16</v>
      </c>
      <c r="C57" s="26">
        <f>SUM(C51:C56)</f>
        <v>33500</v>
      </c>
      <c r="D57" s="26">
        <f>SUM(D51:D56)</f>
        <v>43990</v>
      </c>
      <c r="E57" s="26">
        <f>SUM(E51:E56)</f>
        <v>65400</v>
      </c>
      <c r="F57" s="24">
        <f t="shared" si="0"/>
        <v>48.67015230734256</v>
      </c>
      <c r="G57" s="20"/>
    </row>
    <row r="58" spans="3:6" ht="15">
      <c r="C58" s="3"/>
      <c r="D58" s="3"/>
      <c r="E58" s="3"/>
      <c r="F58" s="27"/>
    </row>
    <row r="59" spans="2:6" ht="15">
      <c r="B59" s="15" t="s">
        <v>21</v>
      </c>
      <c r="C59" s="3"/>
      <c r="D59" s="3"/>
      <c r="E59" s="3"/>
      <c r="F59" s="27"/>
    </row>
    <row r="60" spans="1:7" ht="15">
      <c r="A60" s="80" t="s">
        <v>24</v>
      </c>
      <c r="B60" s="25" t="s">
        <v>29</v>
      </c>
      <c r="C60" s="11">
        <v>7500</v>
      </c>
      <c r="D60" s="11"/>
      <c r="E60" s="11"/>
      <c r="F60" s="28" t="str">
        <f aca="true" t="shared" si="2" ref="F60:F68">IF(OR(D60=0,E60=0),"-",E60/D60*100-100)</f>
        <v>-</v>
      </c>
      <c r="G60" s="18">
        <f>IF(ISBLANK(E60),"",IF(AND(OR(F60&gt;=2,F60&lt;=-2),OR((D60-E60)&gt;=100,(D60-E60)&lt;=-100)),"Bitte Begründung in dieser Zelle angeben",""))</f>
      </c>
    </row>
    <row r="61" spans="1:7" ht="15">
      <c r="A61" s="80"/>
      <c r="B61" s="25" t="s">
        <v>30</v>
      </c>
      <c r="C61" s="11"/>
      <c r="D61" s="11"/>
      <c r="E61" s="11"/>
      <c r="F61" s="28" t="str">
        <f t="shared" si="2"/>
        <v>-</v>
      </c>
      <c r="G61" s="18">
        <f>IF(ISBLANK(E61),"",IF(AND(OR(F61&gt;=2,F61&lt;=-2),OR((D61-E61)&gt;=100,(D61-E61)&lt;=-100)),"Bitte Begründung in dieser Zelle angeben",""))</f>
      </c>
    </row>
    <row r="62" spans="1:7" ht="15">
      <c r="A62" s="80"/>
      <c r="B62" s="25" t="s">
        <v>61</v>
      </c>
      <c r="C62" s="11"/>
      <c r="D62" s="11"/>
      <c r="E62" s="11"/>
      <c r="F62" s="28" t="str">
        <f t="shared" si="2"/>
        <v>-</v>
      </c>
      <c r="G62" s="18">
        <f>IF(ISBLANK(E62),"",IF(AND(OR(F62&gt;=2,F62&lt;=-2),OR((D62-E62)&gt;=100,(D62-E62)&lt;=-100)),"Bitte Begründung in dieser Zelle angeben",""))</f>
      </c>
    </row>
    <row r="63" spans="1:7" ht="15">
      <c r="A63" s="80"/>
      <c r="B63" s="25" t="s">
        <v>60</v>
      </c>
      <c r="C63" s="11">
        <v>1500</v>
      </c>
      <c r="D63" s="11"/>
      <c r="E63" s="11"/>
      <c r="F63" s="28" t="str">
        <f t="shared" si="2"/>
        <v>-</v>
      </c>
      <c r="G63" s="18">
        <f>IF(ISBLANK(E63),"",IF(AND(OR(F63&gt;=2,F63&lt;=-2),OR((D63-E63)&gt;=100,(D63-E63)&lt;=-100)),"Bitte Begründung in dieser Zelle angeben",""))</f>
      </c>
    </row>
    <row r="64" spans="1:7" ht="15">
      <c r="A64" s="80"/>
      <c r="B64" s="36" t="s">
        <v>89</v>
      </c>
      <c r="C64" s="11">
        <v>40000</v>
      </c>
      <c r="D64" s="11">
        <v>40000</v>
      </c>
      <c r="E64" s="11">
        <v>40000</v>
      </c>
      <c r="F64" s="28"/>
      <c r="G64" s="18"/>
    </row>
    <row r="65" spans="1:7" ht="15">
      <c r="A65" s="80"/>
      <c r="B65" s="25" t="s">
        <v>97</v>
      </c>
      <c r="C65" s="11"/>
      <c r="D65" s="11"/>
      <c r="E65" s="11"/>
      <c r="F65" s="28" t="str">
        <f t="shared" si="2"/>
        <v>-</v>
      </c>
      <c r="G65" s="18">
        <f>IF(ISBLANK(E65),"",IF(AND(OR(F65&gt;=2,F65&lt;=-2),OR((D65-E65)&gt;=100,(D65-E65)&lt;=-100)),"Bitte Begründung in dieser Zelle angeben",""))</f>
      </c>
    </row>
    <row r="66" spans="1:7" ht="15">
      <c r="A66" s="80"/>
      <c r="B66" s="36"/>
      <c r="C66" s="46"/>
      <c r="D66" s="46"/>
      <c r="E66" s="46"/>
      <c r="F66" s="28" t="str">
        <f t="shared" si="2"/>
        <v>-</v>
      </c>
      <c r="G66" s="18"/>
    </row>
    <row r="67" spans="1:7" ht="15">
      <c r="A67" s="80"/>
      <c r="B67" s="36"/>
      <c r="C67" s="11"/>
      <c r="D67" s="11"/>
      <c r="E67" s="11"/>
      <c r="F67" s="28" t="str">
        <f t="shared" si="2"/>
        <v>-</v>
      </c>
      <c r="G67" s="18">
        <f>IF(ISBLANK(E67),"",IF(AND(OR(F67&gt;=2,F67&lt;=-2),OR((D67-E67)&gt;=100,(D67-E67)&lt;=-100)),"Bitte Begründung in dieser Zelle angeben",""))</f>
      </c>
    </row>
    <row r="68" spans="1:7" ht="15">
      <c r="A68" s="80"/>
      <c r="B68" s="25" t="s">
        <v>16</v>
      </c>
      <c r="C68" s="26">
        <f>SUM(C60:C67)</f>
        <v>49000</v>
      </c>
      <c r="D68" s="26">
        <f>SUM(D60:D67)</f>
        <v>40000</v>
      </c>
      <c r="E68" s="26">
        <f>SUM(E60:E67)</f>
        <v>40000</v>
      </c>
      <c r="F68" s="28">
        <f t="shared" si="2"/>
        <v>0</v>
      </c>
      <c r="G68" s="20"/>
    </row>
    <row r="69" spans="3:7" ht="15">
      <c r="C69" s="3"/>
      <c r="D69" s="3"/>
      <c r="E69" s="3"/>
      <c r="F69" s="27"/>
      <c r="G69" s="17">
        <f>IF(ISBLANK(E69),"",IF(AND(OR(F69&gt;=2,F69&lt;=-2),OR((D69-E69)&gt;=1000,(D69-E69)&lt;=-1000)),"Bitte Begründung in dieser Zelle angeben",""))</f>
      </c>
    </row>
    <row r="70" spans="2:7" ht="15">
      <c r="B70" s="15" t="s">
        <v>25</v>
      </c>
      <c r="C70" s="3"/>
      <c r="D70" s="3"/>
      <c r="E70" s="3"/>
      <c r="F70" s="27"/>
      <c r="G70" s="17">
        <f>IF(ISBLANK(E70),"",IF(AND(OR(F70&gt;=2,F70&lt;=-2),OR((D70-E70)&gt;=1000,(D70-E70)&lt;=-1000)),"Bitte Begründung in dieser Zelle angeben",""))</f>
      </c>
    </row>
    <row r="71" spans="2:7" ht="15">
      <c r="B71" s="25" t="s">
        <v>16</v>
      </c>
      <c r="C71" s="26">
        <f>C57+C68</f>
        <v>82500</v>
      </c>
      <c r="D71" s="26">
        <f>D57+D68</f>
        <v>83990</v>
      </c>
      <c r="E71" s="26">
        <f>E57+E68</f>
        <v>105400</v>
      </c>
      <c r="F71" s="28" t="str">
        <f>IF(OR(D73=0,E73=0),"-",E73/D73*100-100)</f>
        <v>-</v>
      </c>
      <c r="G71" s="20"/>
    </row>
    <row r="72" spans="3:6" ht="15">
      <c r="C72" s="3"/>
      <c r="D72" s="3"/>
      <c r="E72" s="3"/>
      <c r="F72" s="27"/>
    </row>
    <row r="73" spans="2:7" ht="45">
      <c r="B73" s="35" t="s">
        <v>106</v>
      </c>
      <c r="C73" s="29">
        <f>C47-C71</f>
        <v>0</v>
      </c>
      <c r="D73" s="29">
        <f>D47-D71</f>
        <v>0</v>
      </c>
      <c r="E73" s="29">
        <f>E47-E71</f>
        <v>0</v>
      </c>
      <c r="F73" s="34" t="str">
        <f>IF(OR(D73=0,E73=0),"-",E73/D73*100-100)</f>
        <v>-</v>
      </c>
      <c r="G73" s="20"/>
    </row>
  </sheetData>
  <sheetProtection password="CDA9" sheet="1" objects="1" scenarios="1" selectLockedCells="1" selectUnlockedCells="1"/>
  <mergeCells count="20">
    <mergeCell ref="B1:G1"/>
    <mergeCell ref="B4:G4"/>
    <mergeCell ref="B2:G2"/>
    <mergeCell ref="B3:G3"/>
    <mergeCell ref="C14:G14"/>
    <mergeCell ref="A13:B13"/>
    <mergeCell ref="B8:G8"/>
    <mergeCell ref="B5:G5"/>
    <mergeCell ref="B6:G6"/>
    <mergeCell ref="B7:G7"/>
    <mergeCell ref="B9:G9"/>
    <mergeCell ref="A51:A57"/>
    <mergeCell ref="A60:A68"/>
    <mergeCell ref="A14:B14"/>
    <mergeCell ref="A18:A41"/>
    <mergeCell ref="A11:B11"/>
    <mergeCell ref="A12:B12"/>
    <mergeCell ref="B10:G10"/>
    <mergeCell ref="C11:G11"/>
    <mergeCell ref="C12:G12"/>
  </mergeCells>
  <printOptions horizontalCentered="1" verticalCentered="1"/>
  <pageMargins left="0.1968503937007874" right="0.1968503937007874" top="0.5905511811023623" bottom="0.5905511811023623" header="0.31496062992125984" footer="0.31496062992125984"/>
  <pageSetup fitToHeight="0" fitToWidth="1" horizontalDpi="600" verticalDpi="600" orientation="landscape" paperSize="9" scale="81" r:id="rId3"/>
  <headerFooter>
    <oddHeader>&amp;L&amp;A / &amp;D</oddHeader>
    <oddFooter>&amp;R&amp;P</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Tabelle7">
    <tabColor theme="8" tint="0.39998000860214233"/>
    <pageSetUpPr fitToPage="1"/>
  </sheetPr>
  <dimension ref="A1:H68"/>
  <sheetViews>
    <sheetView zoomScalePageLayoutView="0" workbookViewId="0" topLeftCell="B1">
      <pane ySplit="6" topLeftCell="A7" activePane="bottomLeft" state="frozen"/>
      <selection pane="topLeft" activeCell="A1" sqref="A1"/>
      <selection pane="bottomLeft" activeCell="F58" sqref="F58"/>
    </sheetView>
  </sheetViews>
  <sheetFormatPr defaultColWidth="11.421875" defaultRowHeight="15"/>
  <cols>
    <col min="1" max="1" width="8.28125" style="0" customWidth="1"/>
    <col min="2" max="2" width="59.57421875" style="0" customWidth="1"/>
    <col min="3" max="5" width="12.7109375" style="0" customWidth="1"/>
    <col min="6" max="6" width="15.28125" style="30" customWidth="1"/>
    <col min="7" max="7" width="63.7109375" style="17" customWidth="1"/>
  </cols>
  <sheetData>
    <row r="1" spans="1:7" ht="15">
      <c r="A1" s="81" t="s">
        <v>63</v>
      </c>
      <c r="B1" s="81"/>
      <c r="C1" s="92">
        <f>IF(ISBLANK(Finanzplan!C1),"",Finanzplan!C1)</f>
      </c>
      <c r="D1" s="93"/>
      <c r="E1" s="93"/>
      <c r="F1" s="93"/>
      <c r="G1" s="94"/>
    </row>
    <row r="2" spans="1:7" ht="15">
      <c r="A2" s="103" t="s">
        <v>48</v>
      </c>
      <c r="B2" s="104"/>
      <c r="C2" s="92" t="str">
        <f>IF(ISBLANK(Finanzplan!C2),"",Finanzplan!C2)</f>
        <v>Gesamtförderung Wiener Kinder- und Jugendorganisationen</v>
      </c>
      <c r="D2" s="93"/>
      <c r="E2" s="93"/>
      <c r="F2" s="93"/>
      <c r="G2" s="94"/>
    </row>
    <row r="3" spans="1:7" ht="15">
      <c r="A3" s="81" t="s">
        <v>74</v>
      </c>
      <c r="B3" s="81"/>
      <c r="C3" s="92">
        <f>IF(ISBLANK(Finanzplan!C3),"",Finanzplan!C3)</f>
      </c>
      <c r="D3" s="93"/>
      <c r="E3" s="93"/>
      <c r="F3" s="93"/>
      <c r="G3" s="94"/>
    </row>
    <row r="4" spans="1:7" ht="15">
      <c r="A4" s="81" t="s">
        <v>62</v>
      </c>
      <c r="B4" s="81"/>
      <c r="C4" s="92">
        <f>IF(ISBLANK(Finanzplan!C4),"",Finanzplan!C4)</f>
        <v>2024</v>
      </c>
      <c r="D4" s="93"/>
      <c r="E4" s="93"/>
      <c r="F4" s="93"/>
      <c r="G4" s="94"/>
    </row>
    <row r="6" spans="3:7" ht="30">
      <c r="C6" s="13" t="str">
        <f>"Ist "&amp;C4-1</f>
        <v>Ist 2023</v>
      </c>
      <c r="D6" s="13" t="str">
        <f>"Plan "&amp;C4</f>
        <v>Plan 2024</v>
      </c>
      <c r="E6" s="13" t="str">
        <f>"Ist "&amp;C4</f>
        <v>Ist 2024</v>
      </c>
      <c r="F6" s="13" t="s">
        <v>31</v>
      </c>
      <c r="G6" s="14" t="str">
        <f>"Begründung (wenn Abweichung gegenüber Plan "&amp;C4&amp;" über 2 % und EUR 1.000,-- ist)"</f>
        <v>Begründung (wenn Abweichung gegenüber Plan 2024 über 2 % und EUR 1.000,-- ist)</v>
      </c>
    </row>
    <row r="7" spans="2:6" ht="15">
      <c r="B7" s="15" t="s">
        <v>65</v>
      </c>
      <c r="F7" s="16"/>
    </row>
    <row r="8" spans="1:8" ht="15">
      <c r="A8" s="82" t="s">
        <v>23</v>
      </c>
      <c r="B8" s="43" t="s">
        <v>0</v>
      </c>
      <c r="C8" s="46"/>
      <c r="D8" s="46"/>
      <c r="E8" s="46"/>
      <c r="F8" s="38" t="str">
        <f aca="true" t="shared" si="0" ref="F8:F35">IF(OR(D8=0,E8=0),"-",E8/D8*100-100)</f>
        <v>-</v>
      </c>
      <c r="G8" s="44"/>
      <c r="H8" s="40">
        <f>IF(ISBLANK(E8),"",IF(AND(OR(F8&gt;=2,F8&lt;=-2),OR((D8-E8)&gt;=1000,(D8-E8)&lt;=-1000)),IF(ISBLANK(G8),'|'!B$56,""),""))</f>
      </c>
    </row>
    <row r="9" spans="1:8" ht="15">
      <c r="A9" s="83"/>
      <c r="B9" s="43" t="s">
        <v>1</v>
      </c>
      <c r="C9" s="46"/>
      <c r="D9" s="46"/>
      <c r="E9" s="46"/>
      <c r="F9" s="38" t="str">
        <f t="shared" si="0"/>
        <v>-</v>
      </c>
      <c r="G9" s="44"/>
      <c r="H9" s="40">
        <f>IF(ISBLANK(E9),"",IF(AND(OR(F9&gt;=2,F9&lt;=-2),OR((D9-E9)&gt;=1000,(D9-E9)&lt;=-1000)),IF(ISBLANK(G9),'|'!B$56,""),""))</f>
      </c>
    </row>
    <row r="10" spans="1:8" ht="15">
      <c r="A10" s="83"/>
      <c r="B10" s="43" t="s">
        <v>2</v>
      </c>
      <c r="C10" s="46"/>
      <c r="D10" s="46"/>
      <c r="E10" s="46"/>
      <c r="F10" s="38" t="str">
        <f t="shared" si="0"/>
        <v>-</v>
      </c>
      <c r="G10" s="44"/>
      <c r="H10" s="40">
        <f>IF(ISBLANK(E10),"",IF(AND(OR(F10&gt;=2,F10&lt;=-2),OR((D10-E10)&gt;=1000,(D10-E10)&lt;=-1000)),IF(ISBLANK(G10),'|'!B$56,""),""))</f>
      </c>
    </row>
    <row r="11" spans="1:8" ht="15">
      <c r="A11" s="83"/>
      <c r="B11" s="43" t="s">
        <v>3</v>
      </c>
      <c r="C11" s="46"/>
      <c r="D11" s="46"/>
      <c r="E11" s="46"/>
      <c r="F11" s="38" t="str">
        <f t="shared" si="0"/>
        <v>-</v>
      </c>
      <c r="G11" s="44"/>
      <c r="H11" s="40">
        <f>IF(ISBLANK(E11),"",IF(AND(OR(F11&gt;=2,F11&lt;=-2),OR((D11-E11)&gt;=1000,(D11-E11)&lt;=-1000)),IF(ISBLANK(G11),'|'!B$56,""),""))</f>
      </c>
    </row>
    <row r="12" spans="1:8" ht="15">
      <c r="A12" s="83"/>
      <c r="B12" s="43" t="s">
        <v>28</v>
      </c>
      <c r="C12" s="46"/>
      <c r="D12" s="46"/>
      <c r="E12" s="46"/>
      <c r="F12" s="38" t="str">
        <f t="shared" si="0"/>
        <v>-</v>
      </c>
      <c r="G12" s="44"/>
      <c r="H12" s="40">
        <f>IF(ISBLANK(E12),"",IF(AND(OR(F12&gt;=2,F12&lt;=-2),OR((D12-E12)&gt;=1000,(D12-E12)&lt;=-1000)),IF(ISBLANK(G12),'|'!B$56,""),""))</f>
      </c>
    </row>
    <row r="13" spans="1:8" ht="15">
      <c r="A13" s="83"/>
      <c r="B13" s="43" t="s">
        <v>4</v>
      </c>
      <c r="C13" s="46"/>
      <c r="D13" s="46"/>
      <c r="E13" s="46"/>
      <c r="F13" s="38" t="str">
        <f t="shared" si="0"/>
        <v>-</v>
      </c>
      <c r="G13" s="44"/>
      <c r="H13" s="40">
        <f>IF(ISBLANK(E13),"",IF(AND(OR(F13&gt;=2,F13&lt;=-2),OR((D13-E13)&gt;=1000,(D13-E13)&lt;=-1000)),IF(ISBLANK(G13),'|'!B$56,""),""))</f>
      </c>
    </row>
    <row r="14" spans="1:8" ht="15">
      <c r="A14" s="83"/>
      <c r="B14" s="43" t="s">
        <v>5</v>
      </c>
      <c r="C14" s="46"/>
      <c r="D14" s="46"/>
      <c r="E14" s="46"/>
      <c r="F14" s="38" t="str">
        <f>IF(OR(D14=0,E14=0),"-",E14/D14*100-100)</f>
        <v>-</v>
      </c>
      <c r="G14" s="44"/>
      <c r="H14" s="40">
        <f>IF(ISBLANK(E14),"",IF(AND(OR(F14&gt;=2,F14&lt;=-2),OR((D14-E14)&gt;=1000,(D14-E14)&lt;=-1000)),IF(ISBLANK(G14),'|'!B$56,""),""))</f>
      </c>
    </row>
    <row r="15" spans="1:8" ht="15">
      <c r="A15" s="83"/>
      <c r="B15" s="43" t="s">
        <v>45</v>
      </c>
      <c r="C15" s="46"/>
      <c r="D15" s="46"/>
      <c r="E15" s="46"/>
      <c r="F15" s="38" t="str">
        <f t="shared" si="0"/>
        <v>-</v>
      </c>
      <c r="G15" s="44"/>
      <c r="H15" s="40">
        <f>IF(ISBLANK(E15),"",IF(AND(OR(F15&gt;=2,F15&lt;=-2),OR((D15-E15)&gt;=1000,(D15-E15)&lt;=-1000)),IF(ISBLANK(G15),'|'!B$56,""),""))</f>
      </c>
    </row>
    <row r="16" spans="1:8" ht="15">
      <c r="A16" s="83"/>
      <c r="B16" s="43" t="s">
        <v>6</v>
      </c>
      <c r="C16" s="46"/>
      <c r="D16" s="46"/>
      <c r="E16" s="46"/>
      <c r="F16" s="38" t="str">
        <f t="shared" si="0"/>
        <v>-</v>
      </c>
      <c r="G16" s="44"/>
      <c r="H16" s="40">
        <f>IF(ISBLANK(E16),"",IF(AND(OR(F16&gt;=2,F16&lt;=-2),OR((D16-E16)&gt;=1000,(D16-E16)&lt;=-1000)),IF(ISBLANK(G16),'|'!B$56,""),""))</f>
      </c>
    </row>
    <row r="17" spans="1:8" ht="15">
      <c r="A17" s="83"/>
      <c r="B17" s="43" t="s">
        <v>26</v>
      </c>
      <c r="C17" s="46"/>
      <c r="D17" s="46"/>
      <c r="E17" s="46"/>
      <c r="F17" s="38" t="str">
        <f t="shared" si="0"/>
        <v>-</v>
      </c>
      <c r="G17" s="44"/>
      <c r="H17" s="40">
        <f>IF(ISBLANK(E17),"",IF(AND(OR(F17&gt;=2,F17&lt;=-2),OR((D17-E17)&gt;=1000,(D17-E17)&lt;=-1000)),IF(ISBLANK(G17),'|'!B$56,""),""))</f>
      </c>
    </row>
    <row r="18" spans="1:8" ht="15">
      <c r="A18" s="83"/>
      <c r="B18" s="43" t="s">
        <v>7</v>
      </c>
      <c r="C18" s="46"/>
      <c r="D18" s="46"/>
      <c r="E18" s="46"/>
      <c r="F18" s="38" t="str">
        <f t="shared" si="0"/>
        <v>-</v>
      </c>
      <c r="G18" s="44"/>
      <c r="H18" s="40">
        <f>IF(ISBLANK(E18),"",IF(AND(OR(F18&gt;=2,F18&lt;=-2),OR((D18-E18)&gt;=1000,(D18-E18)&lt;=-1000)),IF(ISBLANK(G18),'|'!B$56,""),""))</f>
      </c>
    </row>
    <row r="19" spans="1:8" ht="15">
      <c r="A19" s="83"/>
      <c r="B19" s="43" t="s">
        <v>8</v>
      </c>
      <c r="C19" s="46"/>
      <c r="D19" s="46"/>
      <c r="E19" s="46"/>
      <c r="F19" s="38" t="str">
        <f t="shared" si="0"/>
        <v>-</v>
      </c>
      <c r="G19" s="44"/>
      <c r="H19" s="40">
        <f>IF(ISBLANK(E19),"",IF(AND(OR(F19&gt;=2,F19&lt;=-2),OR((D19-E19)&gt;=1000,(D19-E19)&lt;=-1000)),IF(ISBLANK(G19),'|'!B$56,""),""))</f>
      </c>
    </row>
    <row r="20" spans="1:8" ht="15">
      <c r="A20" s="83"/>
      <c r="B20" s="43" t="s">
        <v>9</v>
      </c>
      <c r="C20" s="46"/>
      <c r="D20" s="46"/>
      <c r="E20" s="46"/>
      <c r="F20" s="38" t="str">
        <f t="shared" si="0"/>
        <v>-</v>
      </c>
      <c r="G20" s="44"/>
      <c r="H20" s="40">
        <f>IF(ISBLANK(E20),"",IF(AND(OR(F20&gt;=2,F20&lt;=-2),OR((D20-E20)&gt;=1000,(D20-E20)&lt;=-1000)),IF(ISBLANK(G20),'|'!B$56,""),""))</f>
      </c>
    </row>
    <row r="21" spans="1:8" ht="15">
      <c r="A21" s="83"/>
      <c r="B21" s="43" t="s">
        <v>11</v>
      </c>
      <c r="C21" s="46"/>
      <c r="D21" s="46"/>
      <c r="E21" s="46"/>
      <c r="F21" s="38" t="str">
        <f t="shared" si="0"/>
        <v>-</v>
      </c>
      <c r="G21" s="44"/>
      <c r="H21" s="40">
        <f>IF(ISBLANK(E21),"",IF(AND(OR(F21&gt;=2,F21&lt;=-2),OR((D21-E21)&gt;=1000,(D21-E21)&lt;=-1000)),IF(ISBLANK(G21),'|'!B$56,""),""))</f>
      </c>
    </row>
    <row r="22" spans="1:8" ht="15">
      <c r="A22" s="83"/>
      <c r="B22" s="43" t="s">
        <v>10</v>
      </c>
      <c r="C22" s="46"/>
      <c r="D22" s="46"/>
      <c r="E22" s="46"/>
      <c r="F22" s="38" t="str">
        <f t="shared" si="0"/>
        <v>-</v>
      </c>
      <c r="G22" s="44"/>
      <c r="H22" s="40">
        <f>IF(ISBLANK(E22),"",IF(AND(OR(F22&gt;=2,F22&lt;=-2),OR((D22-E22)&gt;=1000,(D22-E22)&lt;=-1000)),IF(ISBLANK(G22),'|'!B$56,""),""))</f>
      </c>
    </row>
    <row r="23" spans="1:8" ht="15" customHeight="1">
      <c r="A23" s="83"/>
      <c r="B23" s="43" t="s">
        <v>55</v>
      </c>
      <c r="C23" s="46"/>
      <c r="D23" s="46"/>
      <c r="E23" s="46"/>
      <c r="F23" s="38" t="str">
        <f t="shared" si="0"/>
        <v>-</v>
      </c>
      <c r="G23" s="44"/>
      <c r="H23" s="40">
        <f>IF(ISBLANK(E23),"",IF(AND(OR(F23&gt;=2,F23&lt;=-2),OR((D23-E23)&gt;=1000,(D23-E23)&lt;=-1000)),IF(ISBLANK(G23),'|'!B$56,""),""))</f>
      </c>
    </row>
    <row r="24" spans="1:8" ht="15">
      <c r="A24" s="83"/>
      <c r="B24" s="43" t="s">
        <v>56</v>
      </c>
      <c r="C24" s="46"/>
      <c r="D24" s="46"/>
      <c r="E24" s="46"/>
      <c r="F24" s="38" t="str">
        <f t="shared" si="0"/>
        <v>-</v>
      </c>
      <c r="G24" s="44"/>
      <c r="H24" s="40">
        <f>IF(ISBLANK(E24),"",IF(AND(OR(F24&gt;=2,F24&lt;=-2),OR((D24-E24)&gt;=1000,(D24-E24)&lt;=-1000)),IF(ISBLANK(G24),'|'!B$56,""),""))</f>
      </c>
    </row>
    <row r="25" spans="1:8" ht="15">
      <c r="A25" s="83"/>
      <c r="B25" s="64"/>
      <c r="C25" s="46"/>
      <c r="D25" s="46"/>
      <c r="E25" s="46"/>
      <c r="F25" s="38" t="str">
        <f t="shared" si="0"/>
        <v>-</v>
      </c>
      <c r="G25" s="44"/>
      <c r="H25" s="40">
        <f>IF(ISBLANK(E25),"",IF(AND(OR(F25&gt;=2,F25&lt;=-2),OR((D25-E25)&gt;=1000,(D25-E25)&lt;=-1000)),IF(ISBLANK(G25),'|'!B$56,""),""))</f>
      </c>
    </row>
    <row r="26" spans="1:8" ht="15">
      <c r="A26" s="83"/>
      <c r="B26" s="64"/>
      <c r="C26" s="46"/>
      <c r="D26" s="46"/>
      <c r="E26" s="46"/>
      <c r="F26" s="38" t="str">
        <f t="shared" si="0"/>
        <v>-</v>
      </c>
      <c r="G26" s="44"/>
      <c r="H26" s="40">
        <f>IF(ISBLANK(E26),"",IF(AND(OR(F26&gt;=2,F26&lt;=-2),OR((D26-E26)&gt;=1000,(D26-E26)&lt;=-1000)),IF(ISBLANK(G26),'|'!B$56,""),""))</f>
      </c>
    </row>
    <row r="27" spans="1:8" ht="15">
      <c r="A27" s="83"/>
      <c r="B27" s="64"/>
      <c r="C27" s="46"/>
      <c r="D27" s="46"/>
      <c r="E27" s="46"/>
      <c r="F27" s="38" t="str">
        <f t="shared" si="0"/>
        <v>-</v>
      </c>
      <c r="G27" s="44"/>
      <c r="H27" s="40">
        <f>IF(ISBLANK(E27),"",IF(AND(OR(F27&gt;=2,F27&lt;=-2),OR((D27-E27)&gt;=1000,(D27-E27)&lt;=-1000)),IF(ISBLANK(G27),'|'!B$56,""),""))</f>
      </c>
    </row>
    <row r="28" spans="1:8" ht="15">
      <c r="A28" s="83"/>
      <c r="B28" s="64"/>
      <c r="C28" s="46"/>
      <c r="D28" s="46"/>
      <c r="E28" s="46"/>
      <c r="F28" s="38" t="str">
        <f t="shared" si="0"/>
        <v>-</v>
      </c>
      <c r="G28" s="44"/>
      <c r="H28" s="40">
        <f>IF(ISBLANK(E28),"",IF(AND(OR(F28&gt;=2,F28&lt;=-2),OR((D28-E28)&gt;=1000,(D28-E28)&lt;=-1000)),IF(ISBLANK(G28),'|'!B$56,""),""))</f>
      </c>
    </row>
    <row r="29" spans="1:8" ht="15">
      <c r="A29" s="83"/>
      <c r="B29" s="64"/>
      <c r="C29" s="46"/>
      <c r="D29" s="46"/>
      <c r="E29" s="46"/>
      <c r="F29" s="38" t="str">
        <f t="shared" si="0"/>
        <v>-</v>
      </c>
      <c r="G29" s="44"/>
      <c r="H29" s="40">
        <f>IF(ISBLANK(E29),"",IF(AND(OR(F29&gt;=2,F29&lt;=-2),OR((D29-E29)&gt;=1000,(D29-E29)&lt;=-1000)),IF(ISBLANK(G29),'|'!B$56,""),""))</f>
      </c>
    </row>
    <row r="30" spans="1:8" ht="15">
      <c r="A30" s="83"/>
      <c r="B30" s="64"/>
      <c r="C30" s="46"/>
      <c r="D30" s="46"/>
      <c r="E30" s="46"/>
      <c r="F30" s="38" t="str">
        <f t="shared" si="0"/>
        <v>-</v>
      </c>
      <c r="G30" s="44"/>
      <c r="H30" s="40">
        <f>IF(ISBLANK(E30),"",IF(AND(OR(F30&gt;=2,F30&lt;=-2),OR((D30-E30)&gt;=1000,(D30-E30)&lt;=-1000)),IF(ISBLANK(G30),'|'!B$56,""),""))</f>
      </c>
    </row>
    <row r="31" spans="1:8" ht="15">
      <c r="A31" s="83"/>
      <c r="B31" s="64"/>
      <c r="C31" s="46"/>
      <c r="D31" s="46"/>
      <c r="E31" s="46"/>
      <c r="F31" s="38" t="str">
        <f t="shared" si="0"/>
        <v>-</v>
      </c>
      <c r="G31" s="44"/>
      <c r="H31" s="40">
        <f>IF(ISBLANK(E31),"",IF(AND(OR(F31&gt;=2,F31&lt;=-2),OR((D31-E31)&gt;=1000,(D31-E31)&lt;=-1000)),IF(ISBLANK(G31),'|'!B$56,""),""))</f>
      </c>
    </row>
    <row r="32" spans="1:8" ht="15">
      <c r="A32" s="83"/>
      <c r="B32" s="64"/>
      <c r="C32" s="46"/>
      <c r="D32" s="46"/>
      <c r="E32" s="46"/>
      <c r="F32" s="38" t="str">
        <f t="shared" si="0"/>
        <v>-</v>
      </c>
      <c r="G32" s="44"/>
      <c r="H32" s="40">
        <f>IF(ISBLANK(E32),"",IF(AND(OR(F32&gt;=2,F32&lt;=-2),OR((D32-E32)&gt;=1000,(D32-E32)&lt;=-1000)),IF(ISBLANK(G32),'|'!B$56,""),""))</f>
      </c>
    </row>
    <row r="33" spans="1:8" ht="15">
      <c r="A33" s="83"/>
      <c r="B33" s="64"/>
      <c r="C33" s="46"/>
      <c r="D33" s="46"/>
      <c r="E33" s="46"/>
      <c r="F33" s="38" t="str">
        <f t="shared" si="0"/>
        <v>-</v>
      </c>
      <c r="G33" s="44"/>
      <c r="H33" s="40">
        <f>IF(ISBLANK(E33),"",IF(AND(OR(F33&gt;=2,F33&lt;=-2),OR((D33-E33)&gt;=1000,(D33-E33)&lt;=-1000)),IF(ISBLANK(G33),'|'!B$56,""),""))</f>
      </c>
    </row>
    <row r="34" spans="1:8" ht="15">
      <c r="A34" s="83"/>
      <c r="B34" s="64"/>
      <c r="C34" s="46"/>
      <c r="D34" s="46"/>
      <c r="E34" s="46"/>
      <c r="F34" s="38" t="str">
        <f t="shared" si="0"/>
        <v>-</v>
      </c>
      <c r="G34" s="44"/>
      <c r="H34" s="40">
        <f>IF(ISBLANK(E34),"",IF(AND(OR(F34&gt;=2,F34&lt;=-2),OR((D34-E34)&gt;=1000,(D34-E34)&lt;=-1000)),IF(ISBLANK(G34),'|'!B$56,""),""))</f>
      </c>
    </row>
    <row r="35" spans="1:8" ht="15">
      <c r="A35" s="83"/>
      <c r="B35" s="64"/>
      <c r="C35" s="46"/>
      <c r="D35" s="46"/>
      <c r="E35" s="46"/>
      <c r="F35" s="38" t="str">
        <f t="shared" si="0"/>
        <v>-</v>
      </c>
      <c r="G35" s="44"/>
      <c r="H35" s="40">
        <f>IF(ISBLANK(E35),"",IF(AND(OR(F35&gt;=2,F35&lt;=-2),OR((D35-E35)&gt;=1000,(D35-E35)&lt;=-1000)),IF(ISBLANK(G35),'|'!B$56,""),""))</f>
      </c>
    </row>
    <row r="36" spans="1:8" ht="15">
      <c r="A36" s="83"/>
      <c r="B36" s="1" t="s">
        <v>12</v>
      </c>
      <c r="C36" s="2">
        <f ca="1">SUM(C8:OFFSET(C36,-1,0))</f>
        <v>0</v>
      </c>
      <c r="D36" s="2">
        <f ca="1">SUM(D8:OFFSET(D36,-1,0))</f>
        <v>0</v>
      </c>
      <c r="E36" s="2">
        <f ca="1">SUM(E8:OFFSET(E36,-1,0))</f>
        <v>0</v>
      </c>
      <c r="F36" s="38" t="str">
        <f>IF(OR(D36=0,E36=0),"-",E36/D36*100-100)</f>
        <v>-</v>
      </c>
      <c r="G36" s="20"/>
      <c r="H36" s="40"/>
    </row>
    <row r="37" spans="3:8" ht="15">
      <c r="C37" s="3"/>
      <c r="D37" s="3"/>
      <c r="E37" s="3"/>
      <c r="F37" s="21"/>
      <c r="H37" s="40"/>
    </row>
    <row r="38" spans="1:8" ht="15">
      <c r="A38" s="22"/>
      <c r="B38" s="15" t="s">
        <v>14</v>
      </c>
      <c r="C38" s="3"/>
      <c r="D38" s="3"/>
      <c r="E38" s="3"/>
      <c r="F38" s="21"/>
      <c r="H38" s="40"/>
    </row>
    <row r="39" spans="1:8" ht="15">
      <c r="A39" s="54"/>
      <c r="B39" s="1" t="s">
        <v>12</v>
      </c>
      <c r="C39" s="46"/>
      <c r="D39" s="46"/>
      <c r="E39" s="46"/>
      <c r="F39" s="5" t="str">
        <f>IF(OR(D39=0,E39=0),"-",E39/D39*100-100)</f>
        <v>-</v>
      </c>
      <c r="G39" s="44"/>
      <c r="H39" s="40">
        <f>IF(ISBLANK(E39),"",IF(AND(OR(F39&gt;=2,F39&lt;=-2),OR((D39-E39)&gt;=1000,(D39-E39)&lt;=-1000)),IF(ISBLANK(G39),'|'!B$56,""),""))</f>
      </c>
    </row>
    <row r="40" spans="3:8" ht="15">
      <c r="C40" s="3"/>
      <c r="D40" s="3"/>
      <c r="E40" s="3"/>
      <c r="F40"/>
      <c r="H40" s="40"/>
    </row>
    <row r="41" spans="2:8" ht="15">
      <c r="B41" s="15" t="s">
        <v>15</v>
      </c>
      <c r="C41" s="3"/>
      <c r="D41" s="3"/>
      <c r="E41" s="3"/>
      <c r="F41"/>
      <c r="H41" s="40"/>
    </row>
    <row r="42" spans="2:8" ht="15">
      <c r="B42" s="1" t="s">
        <v>16</v>
      </c>
      <c r="C42" s="2">
        <f>C36+C39</f>
        <v>0</v>
      </c>
      <c r="D42" s="2">
        <f>D36+D39</f>
        <v>0</v>
      </c>
      <c r="E42" s="2">
        <f>E36+E39</f>
        <v>0</v>
      </c>
      <c r="F42" s="5" t="str">
        <f>IF(OR(D42=0,E42=0),"-",E42/D42*100-100)</f>
        <v>-</v>
      </c>
      <c r="G42" s="20"/>
      <c r="H42" s="40"/>
    </row>
    <row r="43" spans="3:8" ht="15">
      <c r="C43" s="3"/>
      <c r="D43" s="3"/>
      <c r="E43" s="3"/>
      <c r="F43" s="21"/>
      <c r="H43" s="40"/>
    </row>
    <row r="44" spans="3:8" ht="15">
      <c r="C44" s="3"/>
      <c r="D44" s="3"/>
      <c r="E44" s="3"/>
      <c r="F44" s="21"/>
      <c r="H44" s="40"/>
    </row>
    <row r="45" spans="2:8" ht="15">
      <c r="B45" s="15" t="s">
        <v>66</v>
      </c>
      <c r="C45" s="3"/>
      <c r="D45" s="3"/>
      <c r="E45" s="3"/>
      <c r="F45" s="21"/>
      <c r="H45" s="40"/>
    </row>
    <row r="46" spans="1:8" ht="15">
      <c r="A46" s="88" t="s">
        <v>24</v>
      </c>
      <c r="B46" s="7" t="s">
        <v>19</v>
      </c>
      <c r="C46" s="46"/>
      <c r="D46" s="46"/>
      <c r="E46" s="46"/>
      <c r="F46" s="24" t="str">
        <f aca="true" t="shared" si="1" ref="F46:F53">IF(OR(D46=0,E46=0),"-",E46/D46*100-100)</f>
        <v>-</v>
      </c>
      <c r="G46" s="44"/>
      <c r="H46" s="40">
        <f>IF(ISBLANK(E46),"",IF(AND(OR(F46&gt;=2,F46&lt;=-2),OR((D46-E46)&gt;=1000,(D46-E46)&lt;=-1000)),IF(ISBLANK(G46),'|'!B$56,""),""))</f>
      </c>
    </row>
    <row r="47" spans="1:8" ht="15">
      <c r="A47" s="89"/>
      <c r="B47" s="41" t="s">
        <v>17</v>
      </c>
      <c r="C47" s="46"/>
      <c r="D47" s="46"/>
      <c r="E47" s="46"/>
      <c r="F47" s="24" t="str">
        <f t="shared" si="1"/>
        <v>-</v>
      </c>
      <c r="G47" s="44"/>
      <c r="H47" s="40">
        <f>IF(ISBLANK(E47),"",IF(AND(OR(F47&gt;=2,F47&lt;=-2),OR((D47-E47)&gt;=1000,(D47-E47)&lt;=-1000)),IF(ISBLANK(G47),'|'!B$56,""),""))</f>
      </c>
    </row>
    <row r="48" spans="1:8" ht="15">
      <c r="A48" s="89"/>
      <c r="B48" s="41" t="s">
        <v>18</v>
      </c>
      <c r="C48" s="46"/>
      <c r="D48" s="46"/>
      <c r="E48" s="46"/>
      <c r="F48" s="24" t="str">
        <f t="shared" si="1"/>
        <v>-</v>
      </c>
      <c r="G48" s="44"/>
      <c r="H48" s="40">
        <f>IF(ISBLANK(E48),"",IF(AND(OR(F48&gt;=2,F48&lt;=-2),OR((D48-E48)&gt;=1000,(D48-E48)&lt;=-1000)),IF(ISBLANK(G48),'|'!B$56,""),""))</f>
      </c>
    </row>
    <row r="49" spans="1:8" ht="15">
      <c r="A49" s="89"/>
      <c r="B49" s="41" t="s">
        <v>32</v>
      </c>
      <c r="C49" s="46"/>
      <c r="D49" s="46"/>
      <c r="E49" s="46"/>
      <c r="F49" s="24" t="str">
        <f t="shared" si="1"/>
        <v>-</v>
      </c>
      <c r="G49" s="44"/>
      <c r="H49" s="40">
        <f>IF(ISBLANK(E49),"",IF(AND(OR(F49&gt;=2,F49&lt;=-2),OR((D49-E49)&gt;=1000,(D49-E49)&lt;=-1000)),IF(ISBLANK(G49),'|'!B$56,""),""))</f>
      </c>
    </row>
    <row r="50" spans="1:8" ht="15">
      <c r="A50" s="89"/>
      <c r="B50" s="64"/>
      <c r="C50" s="46"/>
      <c r="D50" s="46"/>
      <c r="E50" s="46"/>
      <c r="F50" s="24" t="str">
        <f t="shared" si="1"/>
        <v>-</v>
      </c>
      <c r="G50" s="44"/>
      <c r="H50" s="40">
        <f>IF(ISBLANK(E50),"",IF(AND(OR(F50&gt;=2,F50&lt;=-2),OR((D50-E50)&gt;=1000,(D50-E50)&lt;=-1000)),IF(ISBLANK(G50),'|'!B$56,""),""))</f>
      </c>
    </row>
    <row r="51" spans="1:8" ht="15">
      <c r="A51" s="89"/>
      <c r="B51" s="64"/>
      <c r="C51" s="46"/>
      <c r="D51" s="46"/>
      <c r="E51" s="46"/>
      <c r="F51" s="24" t="str">
        <f t="shared" si="1"/>
        <v>-</v>
      </c>
      <c r="G51" s="44"/>
      <c r="H51" s="40">
        <f>IF(ISBLANK(E51),"",IF(AND(OR(F51&gt;=2,F51&lt;=-2),OR((D51-E51)&gt;=1000,(D51-E51)&lt;=-1000)),IF(ISBLANK(G51),'|'!B$56,""),""))</f>
      </c>
    </row>
    <row r="52" spans="1:8" ht="15">
      <c r="A52" s="89"/>
      <c r="B52" s="69"/>
      <c r="C52" s="46"/>
      <c r="D52" s="46"/>
      <c r="E52" s="46"/>
      <c r="F52" s="24" t="str">
        <f t="shared" si="1"/>
        <v>-</v>
      </c>
      <c r="G52" s="44"/>
      <c r="H52" s="40">
        <f>IF(ISBLANK(E52),"",IF(AND(OR(F52&gt;=2,F52&lt;=-2),OR((D52-E52)&gt;=1000,(D52-E52)&lt;=-1000)),IF(ISBLANK(G52),'|'!B$56,""),""))</f>
      </c>
    </row>
    <row r="53" spans="1:8" ht="15">
      <c r="A53" s="90"/>
      <c r="B53" s="25" t="s">
        <v>16</v>
      </c>
      <c r="C53" s="26">
        <f ca="1">SUM(C46:OFFSET(C53,-1,0))</f>
        <v>0</v>
      </c>
      <c r="D53" s="26">
        <f ca="1">SUM(D46:OFFSET(D53,-1,0))</f>
        <v>0</v>
      </c>
      <c r="E53" s="26">
        <f ca="1">SUM(E46:OFFSET(E53,-1,0))</f>
        <v>0</v>
      </c>
      <c r="F53" s="24" t="str">
        <f t="shared" si="1"/>
        <v>-</v>
      </c>
      <c r="G53" s="20"/>
      <c r="H53" s="40"/>
    </row>
    <row r="54" spans="3:8" ht="15">
      <c r="C54" s="3"/>
      <c r="D54" s="3"/>
      <c r="E54" s="3"/>
      <c r="F54" s="27"/>
      <c r="H54" s="40"/>
    </row>
    <row r="55" spans="2:8" ht="15">
      <c r="B55" s="15" t="s">
        <v>68</v>
      </c>
      <c r="C55" s="3"/>
      <c r="D55" s="3"/>
      <c r="E55" s="3"/>
      <c r="F55" s="27"/>
      <c r="H55" s="40"/>
    </row>
    <row r="56" spans="1:8" ht="15">
      <c r="A56" s="80" t="s">
        <v>24</v>
      </c>
      <c r="B56" s="41" t="s">
        <v>33</v>
      </c>
      <c r="C56" s="46"/>
      <c r="D56" s="46"/>
      <c r="E56" s="46"/>
      <c r="F56" s="28" t="str">
        <f>IF(OR(D56=0,E56=0),"-",E56/D56*100-100)</f>
        <v>-</v>
      </c>
      <c r="G56" s="44"/>
      <c r="H56" s="40">
        <f>IF(ISBLANK(E56),"",IF(AND(OR(F56&gt;=2,F56&lt;=-2),OR((D56-E56)&gt;=1000,(D56-E56)&lt;=-1000)),IF(ISBLANK(G56),'|'!B$56,""),""))</f>
      </c>
    </row>
    <row r="57" spans="1:8" ht="15">
      <c r="A57" s="80"/>
      <c r="B57" s="41" t="s">
        <v>58</v>
      </c>
      <c r="C57" s="46"/>
      <c r="D57" s="46"/>
      <c r="E57" s="46"/>
      <c r="F57" s="28" t="str">
        <f aca="true" t="shared" si="2" ref="F57:F62">IF(OR(D57=0,E57=0),"-",E57/D57*100-100)</f>
        <v>-</v>
      </c>
      <c r="G57" s="44"/>
      <c r="H57" s="40">
        <f>IF(ISBLANK(E57),"",IF(AND(OR(F57&gt;=2,F57&lt;=-2),OR((D57-E57)&gt;=1000,(D57-E57)&lt;=-1000)),IF(ISBLANK(G57),'|'!B$56,""),""))</f>
      </c>
    </row>
    <row r="58" spans="1:8" ht="15">
      <c r="A58" s="80"/>
      <c r="B58" s="41" t="s">
        <v>57</v>
      </c>
      <c r="C58" s="46"/>
      <c r="D58" s="46"/>
      <c r="E58" s="46"/>
      <c r="F58" s="28" t="str">
        <f t="shared" si="2"/>
        <v>-</v>
      </c>
      <c r="G58" s="44"/>
      <c r="H58" s="40">
        <f>IF(ISBLANK(E58),"",IF(AND(OR(F58&gt;=2,F58&lt;=-2),OR((D58-E58)&gt;=1000,(D58-E58)&lt;=-1000)),IF(ISBLANK(G58),'|'!B$56,""),""))</f>
      </c>
    </row>
    <row r="59" spans="1:8" ht="15">
      <c r="A59" s="80"/>
      <c r="B59" s="41" t="s">
        <v>59</v>
      </c>
      <c r="C59" s="46"/>
      <c r="D59" s="46"/>
      <c r="E59" s="46"/>
      <c r="F59" s="28" t="str">
        <f t="shared" si="2"/>
        <v>-</v>
      </c>
      <c r="G59" s="44"/>
      <c r="H59" s="40">
        <f>IF(ISBLANK(E59),"",IF(AND(OR(F59&gt;=2,F59&lt;=-2),OR((D59-E59)&gt;=1000,(D59-E59)&lt;=-1000)),IF(ISBLANK(G59),'|'!B$56,""),""))</f>
      </c>
    </row>
    <row r="60" spans="1:8" ht="15">
      <c r="A60" s="80"/>
      <c r="B60" s="64"/>
      <c r="C60" s="46"/>
      <c r="D60" s="46"/>
      <c r="E60" s="46"/>
      <c r="F60" s="28" t="str">
        <f t="shared" si="2"/>
        <v>-</v>
      </c>
      <c r="G60" s="44"/>
      <c r="H60" s="40">
        <f>IF(ISBLANK(E60),"",IF(AND(OR(F60&gt;=2,F60&lt;=-2),OR((D60-E60)&gt;=1000,(D60-E60)&lt;=-1000)),IF(ISBLANK(G60),'|'!B$56,""),""))</f>
      </c>
    </row>
    <row r="61" spans="1:8" ht="15">
      <c r="A61" s="80"/>
      <c r="B61" s="64"/>
      <c r="C61" s="46"/>
      <c r="D61" s="46"/>
      <c r="E61" s="46"/>
      <c r="F61" s="28" t="str">
        <f t="shared" si="2"/>
        <v>-</v>
      </c>
      <c r="G61" s="44"/>
      <c r="H61" s="40">
        <f>IF(ISBLANK(E61),"",IF(AND(OR(F61&gt;=2,F61&lt;=-2),OR((D61-E61)&gt;=1000,(D61-E61)&lt;=-1000)),IF(ISBLANK(G61),'|'!B$56,""),""))</f>
      </c>
    </row>
    <row r="62" spans="1:8" ht="15">
      <c r="A62" s="80"/>
      <c r="B62" s="41" t="s">
        <v>89</v>
      </c>
      <c r="C62" s="46"/>
      <c r="D62" s="46"/>
      <c r="E62" s="46"/>
      <c r="F62" s="28" t="str">
        <f t="shared" si="2"/>
        <v>-</v>
      </c>
      <c r="G62" s="44"/>
      <c r="H62" s="40">
        <f>IF(ISBLANK(E62),"",IF(AND(OR(F62&gt;=2,F62&lt;=-2),OR((D62-E62)&gt;=1000,(D62-E62)&lt;=-1000)),IF(ISBLANK(G62),'|'!B$56,""),""))</f>
      </c>
    </row>
    <row r="63" spans="1:8" ht="15">
      <c r="A63" s="80"/>
      <c r="B63" s="25" t="s">
        <v>16</v>
      </c>
      <c r="C63" s="26">
        <f ca="1">SUM(C56:OFFSET(C63,-1,0))</f>
        <v>0</v>
      </c>
      <c r="D63" s="26">
        <f ca="1">SUM(D56:OFFSET(D63,-1,0))</f>
        <v>0</v>
      </c>
      <c r="E63" s="26">
        <f ca="1">SUM(E56:OFFSET(E63,-1,0))</f>
        <v>0</v>
      </c>
      <c r="F63" s="28" t="str">
        <f>IF(OR(D63=0,E63=0),"-",E63/D63*100-100)</f>
        <v>-</v>
      </c>
      <c r="G63" s="20"/>
      <c r="H63" s="40"/>
    </row>
    <row r="64" spans="3:8" ht="15">
      <c r="C64" s="3"/>
      <c r="D64" s="3"/>
      <c r="E64" s="3"/>
      <c r="F64" s="27"/>
      <c r="H64" s="40"/>
    </row>
    <row r="65" spans="2:8" ht="15">
      <c r="B65" s="15" t="s">
        <v>25</v>
      </c>
      <c r="C65" s="3"/>
      <c r="D65" s="3"/>
      <c r="E65" s="3"/>
      <c r="F65" s="27"/>
      <c r="H65" s="40"/>
    </row>
    <row r="66" spans="2:8" ht="15">
      <c r="B66" s="25" t="s">
        <v>16</v>
      </c>
      <c r="C66" s="26">
        <f>C53+C63</f>
        <v>0</v>
      </c>
      <c r="D66" s="26">
        <f>D53+D63</f>
        <v>0</v>
      </c>
      <c r="E66" s="26">
        <f>E53+E63</f>
        <v>0</v>
      </c>
      <c r="F66" s="28" t="str">
        <f>IF(OR(D68=0,E68=0),"-",E68/D68*100-100)</f>
        <v>-</v>
      </c>
      <c r="G66" s="20"/>
      <c r="H66" s="40"/>
    </row>
    <row r="67" spans="3:8" ht="15">
      <c r="C67" s="3"/>
      <c r="D67" s="3"/>
      <c r="E67" s="3"/>
      <c r="F67" s="27"/>
      <c r="H67" s="40"/>
    </row>
    <row r="68" spans="2:8" ht="15">
      <c r="B68" s="35" t="s">
        <v>106</v>
      </c>
      <c r="C68" s="29">
        <f>C66-C42</f>
        <v>0</v>
      </c>
      <c r="D68" s="29">
        <f>D66-D42</f>
        <v>0</v>
      </c>
      <c r="E68" s="29">
        <f>E66-E42</f>
        <v>0</v>
      </c>
      <c r="F68" s="32" t="str">
        <f>IF(OR(D68=0,E68=0),"-",E68/D68*100-100)</f>
        <v>-</v>
      </c>
      <c r="G68" s="20"/>
      <c r="H68" s="40"/>
    </row>
  </sheetData>
  <sheetProtection password="CDA9" sheet="1" objects="1" scenarios="1"/>
  <mergeCells count="11">
    <mergeCell ref="A1:B1"/>
    <mergeCell ref="C1:G1"/>
    <mergeCell ref="A2:B2"/>
    <mergeCell ref="C2:G2"/>
    <mergeCell ref="A4:B4"/>
    <mergeCell ref="C4:G4"/>
    <mergeCell ref="A8:A36"/>
    <mergeCell ref="A46:A53"/>
    <mergeCell ref="A3:B3"/>
    <mergeCell ref="C3:G3"/>
    <mergeCell ref="A56:A63"/>
  </mergeCells>
  <printOptions/>
  <pageMargins left="0.31496062992125984" right="0.31496062992125984" top="0.5905511811023623" bottom="0.5905511811023623" header="0.31496062992125984" footer="0.31496062992125984"/>
  <pageSetup fitToHeight="0" fitToWidth="1" horizontalDpi="600" verticalDpi="600" orientation="landscape" paperSize="9" scale="91" r:id="rId2"/>
  <headerFooter>
    <oddHeader>&amp;L&amp;A / &amp;D</oddHeader>
    <oddFooter>&amp;R&amp;P</oddFooter>
  </headerFooter>
  <rowBreaks count="1" manualBreakCount="1">
    <brk id="37" max="255" man="1"/>
  </rowBreaks>
  <legacyDrawing r:id="rId1"/>
</worksheet>
</file>

<file path=xl/worksheets/sheet6.xml><?xml version="1.0" encoding="utf-8"?>
<worksheet xmlns="http://schemas.openxmlformats.org/spreadsheetml/2006/main" xmlns:r="http://schemas.openxmlformats.org/officeDocument/2006/relationships">
  <sheetPr codeName="Tabelle3">
    <tabColor theme="8" tint="0.39998000860214233"/>
  </sheetPr>
  <dimension ref="A1:J30"/>
  <sheetViews>
    <sheetView zoomScalePageLayoutView="0" workbookViewId="0" topLeftCell="A1">
      <selection activeCell="A5" sqref="A5"/>
    </sheetView>
  </sheetViews>
  <sheetFormatPr defaultColWidth="11.421875" defaultRowHeight="15"/>
  <cols>
    <col min="1" max="1" width="9.7109375" style="0" customWidth="1"/>
    <col min="2" max="2" width="11.421875" style="0" customWidth="1"/>
    <col min="3" max="3" width="10.7109375" style="0" customWidth="1"/>
    <col min="4" max="4" width="30.7109375" style="0" customWidth="1"/>
    <col min="5" max="5" width="57.421875" style="0" customWidth="1"/>
    <col min="6" max="6" width="28.57421875" style="0" bestFit="1" customWidth="1"/>
    <col min="7" max="7" width="15.7109375" style="0" customWidth="1"/>
    <col min="8" max="8" width="16.421875" style="0" customWidth="1"/>
  </cols>
  <sheetData>
    <row r="1" spans="1:8" ht="26.25" customHeight="1">
      <c r="A1" s="105" t="s">
        <v>77</v>
      </c>
      <c r="B1" s="105"/>
      <c r="C1" s="105"/>
      <c r="D1" s="105"/>
      <c r="E1" s="105"/>
      <c r="F1" s="105"/>
      <c r="G1" s="105"/>
      <c r="H1" s="105"/>
    </row>
    <row r="2" spans="1:8" ht="15.75" customHeight="1" thickBot="1">
      <c r="A2" s="114" t="s">
        <v>78</v>
      </c>
      <c r="B2" s="114"/>
      <c r="C2" s="114"/>
      <c r="D2" s="114"/>
      <c r="E2" s="114"/>
      <c r="F2" s="114"/>
      <c r="G2" s="114"/>
      <c r="H2" s="114"/>
    </row>
    <row r="3" spans="1:8" ht="15" customHeight="1">
      <c r="A3" s="106" t="s">
        <v>79</v>
      </c>
      <c r="B3" s="108" t="s">
        <v>80</v>
      </c>
      <c r="C3" s="110" t="s">
        <v>81</v>
      </c>
      <c r="D3" s="108" t="s">
        <v>82</v>
      </c>
      <c r="E3" s="110" t="s">
        <v>83</v>
      </c>
      <c r="F3" s="108" t="s">
        <v>84</v>
      </c>
      <c r="G3" s="110" t="s">
        <v>85</v>
      </c>
      <c r="H3" s="112" t="s">
        <v>86</v>
      </c>
    </row>
    <row r="4" spans="1:8" ht="15.75" thickBot="1">
      <c r="A4" s="107"/>
      <c r="B4" s="109"/>
      <c r="C4" s="111"/>
      <c r="D4" s="109"/>
      <c r="E4" s="111"/>
      <c r="F4" s="109"/>
      <c r="G4" s="111"/>
      <c r="H4" s="113"/>
    </row>
    <row r="5" spans="1:10" ht="15">
      <c r="A5" s="56"/>
      <c r="B5" s="57"/>
      <c r="C5" s="57"/>
      <c r="D5" s="58"/>
      <c r="E5" s="65"/>
      <c r="F5" s="56"/>
      <c r="G5" s="56"/>
      <c r="H5" s="56"/>
      <c r="I5" s="40">
        <f>IF(AND(SUMPRODUCT(--(A5:F5&lt;&gt;""))&gt;0,SUMPRODUCT(--(A5:F5&lt;&gt;""))&lt;6),'|'!B$62,IF(SUMPRODUCT(--(A5:F5&lt;&gt;""))=6,IF(SUMPRODUCT(--(G5:H5&lt;&gt;""))=0,"",IF(SUMPRODUCT(--(G5:H5&lt;&gt;""))=1,"",'|'!B$63)),""))</f>
      </c>
      <c r="J5" s="40"/>
    </row>
    <row r="6" spans="1:10" ht="15">
      <c r="A6" s="59"/>
      <c r="B6" s="60"/>
      <c r="C6" s="60"/>
      <c r="D6" s="61"/>
      <c r="E6" s="66"/>
      <c r="F6" s="59"/>
      <c r="G6" s="59"/>
      <c r="H6" s="59"/>
      <c r="I6" s="40">
        <f>IF(AND(SUMPRODUCT(--(A6:F6&lt;&gt;""))&gt;0,SUMPRODUCT(--(A6:F6&lt;&gt;""))&lt;6),'|'!B$62,IF(SUMPRODUCT(--(A6:F6&lt;&gt;""))=6,IF(SUMPRODUCT(--(G6:H6&lt;&gt;""))=0,"",IF(SUMPRODUCT(--(G6:H6&lt;&gt;""))=1,"",'|'!B$63)),""))</f>
      </c>
      <c r="J6" s="40"/>
    </row>
    <row r="7" spans="1:10" ht="15">
      <c r="A7" s="59"/>
      <c r="B7" s="60"/>
      <c r="C7" s="60"/>
      <c r="D7" s="61"/>
      <c r="E7" s="66"/>
      <c r="F7" s="59"/>
      <c r="G7" s="59"/>
      <c r="H7" s="59"/>
      <c r="I7" s="40">
        <f>IF(AND(SUMPRODUCT(--(A7:F7&lt;&gt;""))&gt;0,SUMPRODUCT(--(A7:F7&lt;&gt;""))&lt;6),'|'!B$62,IF(SUMPRODUCT(--(A7:F7&lt;&gt;""))=6,IF(SUMPRODUCT(--(G7:H7&lt;&gt;""))=0,"",IF(SUMPRODUCT(--(G7:H7&lt;&gt;""))=1,"",'|'!B$63)),""))</f>
      </c>
      <c r="J7" s="40"/>
    </row>
    <row r="8" spans="1:10" ht="15">
      <c r="A8" s="59"/>
      <c r="B8" s="60"/>
      <c r="C8" s="60"/>
      <c r="D8" s="61"/>
      <c r="E8" s="66"/>
      <c r="F8" s="59"/>
      <c r="G8" s="59"/>
      <c r="H8" s="59"/>
      <c r="I8" s="40">
        <f>IF(AND(SUMPRODUCT(--(A8:F8&lt;&gt;""))&gt;0,SUMPRODUCT(--(A8:F8&lt;&gt;""))&lt;6),'|'!B$62,IF(SUMPRODUCT(--(A8:F8&lt;&gt;""))=6,IF(SUMPRODUCT(--(G8:H8&lt;&gt;""))=0,"",IF(SUMPRODUCT(--(G8:H8&lt;&gt;""))=1,"",'|'!B$63)),""))</f>
      </c>
      <c r="J8" s="40"/>
    </row>
    <row r="9" spans="1:10" ht="15">
      <c r="A9" s="59"/>
      <c r="B9" s="60"/>
      <c r="C9" s="60"/>
      <c r="D9" s="61"/>
      <c r="E9" s="66"/>
      <c r="F9" s="59"/>
      <c r="G9" s="59"/>
      <c r="H9" s="59"/>
      <c r="I9" s="40">
        <f>IF(AND(SUMPRODUCT(--(A9:F9&lt;&gt;""))&gt;0,SUMPRODUCT(--(A9:F9&lt;&gt;""))&lt;6),'|'!B$62,IF(SUMPRODUCT(--(A9:F9&lt;&gt;""))=6,IF(SUMPRODUCT(--(G9:H9&lt;&gt;""))=0,"",IF(SUMPRODUCT(--(G9:H9&lt;&gt;""))=1,"",'|'!B$63)),""))</f>
      </c>
      <c r="J9" s="40"/>
    </row>
    <row r="10" spans="1:10" ht="15">
      <c r="A10" s="59"/>
      <c r="B10" s="60"/>
      <c r="C10" s="60"/>
      <c r="D10" s="61"/>
      <c r="E10" s="66"/>
      <c r="F10" s="59"/>
      <c r="G10" s="59"/>
      <c r="H10" s="59"/>
      <c r="I10" s="40">
        <f>IF(AND(SUMPRODUCT(--(A10:F10&lt;&gt;""))&gt;0,SUMPRODUCT(--(A10:F10&lt;&gt;""))&lt;6),'|'!B$62,IF(SUMPRODUCT(--(A10:F10&lt;&gt;""))=6,IF(SUMPRODUCT(--(G10:H10&lt;&gt;""))=0,"",IF(SUMPRODUCT(--(G10:H10&lt;&gt;""))=1,"",'|'!B$63)),""))</f>
      </c>
      <c r="J10" s="40"/>
    </row>
    <row r="11" spans="1:10" ht="15">
      <c r="A11" s="59"/>
      <c r="B11" s="60"/>
      <c r="C11" s="60"/>
      <c r="D11" s="61"/>
      <c r="E11" s="66"/>
      <c r="F11" s="59"/>
      <c r="G11" s="59"/>
      <c r="H11" s="59"/>
      <c r="I11" s="40">
        <f>IF(AND(SUMPRODUCT(--(A11:F11&lt;&gt;""))&gt;0,SUMPRODUCT(--(A11:F11&lt;&gt;""))&lt;6),'|'!B$62,IF(SUMPRODUCT(--(A11:F11&lt;&gt;""))=6,IF(SUMPRODUCT(--(G11:H11&lt;&gt;""))=0,"",IF(SUMPRODUCT(--(G11:H11&lt;&gt;""))=1,"",'|'!B$63)),""))</f>
      </c>
      <c r="J11" s="40"/>
    </row>
    <row r="12" spans="1:10" ht="15">
      <c r="A12" s="59"/>
      <c r="B12" s="60"/>
      <c r="C12" s="60"/>
      <c r="D12" s="61"/>
      <c r="E12" s="66"/>
      <c r="F12" s="59"/>
      <c r="G12" s="59"/>
      <c r="H12" s="59"/>
      <c r="I12" s="40">
        <f>IF(AND(SUMPRODUCT(--(A12:F12&lt;&gt;""))&gt;0,SUMPRODUCT(--(A12:F12&lt;&gt;""))&lt;6),'|'!B$62,IF(SUMPRODUCT(--(A12:F12&lt;&gt;""))=6,IF(SUMPRODUCT(--(G12:H12&lt;&gt;""))=0,"",IF(SUMPRODUCT(--(G12:H12&lt;&gt;""))=1,"",'|'!B$63)),""))</f>
      </c>
      <c r="J12" s="40"/>
    </row>
    <row r="13" spans="1:10" ht="15">
      <c r="A13" s="59"/>
      <c r="B13" s="60"/>
      <c r="C13" s="60"/>
      <c r="D13" s="61"/>
      <c r="E13" s="66"/>
      <c r="F13" s="59"/>
      <c r="G13" s="59"/>
      <c r="H13" s="59"/>
      <c r="I13" s="40">
        <f>IF(AND(SUMPRODUCT(--(A13:F13&lt;&gt;""))&gt;0,SUMPRODUCT(--(A13:F13&lt;&gt;""))&lt;6),'|'!B$62,IF(SUMPRODUCT(--(A13:F13&lt;&gt;""))=6,IF(SUMPRODUCT(--(G13:H13&lt;&gt;""))=0,"",IF(SUMPRODUCT(--(G13:H13&lt;&gt;""))=1,"",'|'!B$63)),""))</f>
      </c>
      <c r="J13" s="40"/>
    </row>
    <row r="14" spans="1:10" ht="15">
      <c r="A14" s="59"/>
      <c r="B14" s="60"/>
      <c r="C14" s="60"/>
      <c r="D14" s="61"/>
      <c r="E14" s="66"/>
      <c r="F14" s="59"/>
      <c r="G14" s="59"/>
      <c r="H14" s="59"/>
      <c r="I14" s="40">
        <f>IF(AND(SUMPRODUCT(--(A14:F14&lt;&gt;""))&gt;0,SUMPRODUCT(--(A14:F14&lt;&gt;""))&lt;6),'|'!B$62,IF(SUMPRODUCT(--(A14:F14&lt;&gt;""))=6,IF(SUMPRODUCT(--(G14:H14&lt;&gt;""))=0,"",IF(SUMPRODUCT(--(G14:H14&lt;&gt;""))=1,"",'|'!B$63)),""))</f>
      </c>
      <c r="J14" s="40"/>
    </row>
    <row r="15" spans="1:10" ht="15">
      <c r="A15" s="59"/>
      <c r="B15" s="60"/>
      <c r="C15" s="60"/>
      <c r="D15" s="61"/>
      <c r="E15" s="66"/>
      <c r="F15" s="59"/>
      <c r="G15" s="59"/>
      <c r="H15" s="59"/>
      <c r="I15" s="40">
        <f>IF(AND(SUMPRODUCT(--(A15:F15&lt;&gt;""))&gt;0,SUMPRODUCT(--(A15:F15&lt;&gt;""))&lt;6),'|'!B$62,IF(SUMPRODUCT(--(A15:F15&lt;&gt;""))=6,IF(SUMPRODUCT(--(G15:H15&lt;&gt;""))=0,"",IF(SUMPRODUCT(--(G15:H15&lt;&gt;""))=1,"",'|'!B$63)),""))</f>
      </c>
      <c r="J15" s="40"/>
    </row>
    <row r="16" spans="1:10" ht="15">
      <c r="A16" s="59"/>
      <c r="B16" s="60"/>
      <c r="C16" s="60"/>
      <c r="D16" s="61"/>
      <c r="E16" s="66"/>
      <c r="F16" s="59"/>
      <c r="G16" s="59"/>
      <c r="H16" s="59"/>
      <c r="I16" s="40">
        <f>IF(AND(SUMPRODUCT(--(A16:F16&lt;&gt;""))&gt;0,SUMPRODUCT(--(A16:F16&lt;&gt;""))&lt;6),'|'!B$62,IF(SUMPRODUCT(--(A16:F16&lt;&gt;""))=6,IF(SUMPRODUCT(--(G16:H16&lt;&gt;""))=0,"",IF(SUMPRODUCT(--(G16:H16&lt;&gt;""))=1,"",'|'!B$63)),""))</f>
      </c>
      <c r="J16" s="40"/>
    </row>
    <row r="17" spans="1:10" ht="15">
      <c r="A17" s="59"/>
      <c r="B17" s="60"/>
      <c r="C17" s="60"/>
      <c r="D17" s="61"/>
      <c r="E17" s="66"/>
      <c r="F17" s="59"/>
      <c r="G17" s="59"/>
      <c r="H17" s="59"/>
      <c r="I17" s="40">
        <f>IF(AND(SUMPRODUCT(--(A17:F17&lt;&gt;""))&gt;0,SUMPRODUCT(--(A17:F17&lt;&gt;""))&lt;6),'|'!B$62,IF(SUMPRODUCT(--(A17:F17&lt;&gt;""))=6,IF(SUMPRODUCT(--(G17:H17&lt;&gt;""))=0,"",IF(SUMPRODUCT(--(G17:H17&lt;&gt;""))=1,"",'|'!B$63)),""))</f>
      </c>
      <c r="J17" s="40"/>
    </row>
    <row r="18" spans="1:10" ht="15">
      <c r="A18" s="59"/>
      <c r="B18" s="60"/>
      <c r="C18" s="60"/>
      <c r="D18" s="61"/>
      <c r="E18" s="66"/>
      <c r="F18" s="59"/>
      <c r="G18" s="59"/>
      <c r="H18" s="59"/>
      <c r="I18" s="40">
        <f>IF(AND(SUMPRODUCT(--(A18:F18&lt;&gt;""))&gt;0,SUMPRODUCT(--(A18:F18&lt;&gt;""))&lt;6),'|'!B$62,IF(SUMPRODUCT(--(A18:F18&lt;&gt;""))=6,IF(SUMPRODUCT(--(G18:H18&lt;&gt;""))=0,"",IF(SUMPRODUCT(--(G18:H18&lt;&gt;""))=1,"",'|'!B$63)),""))</f>
      </c>
      <c r="J18" s="40"/>
    </row>
    <row r="19" spans="1:10" ht="15">
      <c r="A19" s="59"/>
      <c r="B19" s="60"/>
      <c r="C19" s="60"/>
      <c r="D19" s="61"/>
      <c r="E19" s="66"/>
      <c r="F19" s="59"/>
      <c r="G19" s="59"/>
      <c r="H19" s="59"/>
      <c r="I19" s="40">
        <f>IF(AND(SUMPRODUCT(--(A19:F19&lt;&gt;""))&gt;0,SUMPRODUCT(--(A19:F19&lt;&gt;""))&lt;6),'|'!B$62,IF(SUMPRODUCT(--(A19:F19&lt;&gt;""))=6,IF(SUMPRODUCT(--(G19:H19&lt;&gt;""))=0,"",IF(SUMPRODUCT(--(G19:H19&lt;&gt;""))=1,"",'|'!B$63)),""))</f>
      </c>
      <c r="J19" s="40"/>
    </row>
    <row r="20" spans="1:10" ht="15">
      <c r="A20" s="59"/>
      <c r="B20" s="60"/>
      <c r="C20" s="60"/>
      <c r="D20" s="61"/>
      <c r="E20" s="66"/>
      <c r="F20" s="59"/>
      <c r="G20" s="59"/>
      <c r="H20" s="59"/>
      <c r="I20" s="40">
        <f>IF(AND(SUMPRODUCT(--(A20:F20&lt;&gt;""))&gt;0,SUMPRODUCT(--(A20:F20&lt;&gt;""))&lt;6),'|'!B$62,IF(SUMPRODUCT(--(A20:F20&lt;&gt;""))=6,IF(SUMPRODUCT(--(G20:H20&lt;&gt;""))=0,"",IF(SUMPRODUCT(--(G20:H20&lt;&gt;""))=1,"",'|'!B$63)),""))</f>
      </c>
      <c r="J20" s="40"/>
    </row>
    <row r="21" spans="1:10" ht="15">
      <c r="A21" s="59"/>
      <c r="B21" s="60"/>
      <c r="C21" s="60"/>
      <c r="D21" s="61"/>
      <c r="E21" s="66"/>
      <c r="F21" s="59"/>
      <c r="G21" s="59"/>
      <c r="H21" s="59"/>
      <c r="I21" s="40">
        <f>IF(AND(SUMPRODUCT(--(A21:F21&lt;&gt;""))&gt;0,SUMPRODUCT(--(A21:F21&lt;&gt;""))&lt;6),'|'!B$62,IF(SUMPRODUCT(--(A21:F21&lt;&gt;""))=6,IF(SUMPRODUCT(--(G21:H21&lt;&gt;""))=0,"",IF(SUMPRODUCT(--(G21:H21&lt;&gt;""))=1,"",'|'!B$63)),""))</f>
      </c>
      <c r="J21" s="40"/>
    </row>
    <row r="22" spans="1:10" ht="15">
      <c r="A22" s="59"/>
      <c r="B22" s="60"/>
      <c r="C22" s="60"/>
      <c r="D22" s="61"/>
      <c r="E22" s="66"/>
      <c r="F22" s="59"/>
      <c r="G22" s="59"/>
      <c r="H22" s="59"/>
      <c r="I22" s="40">
        <f>IF(AND(SUMPRODUCT(--(A22:F22&lt;&gt;""))&gt;0,SUMPRODUCT(--(A22:F22&lt;&gt;""))&lt;6),'|'!B$62,IF(SUMPRODUCT(--(A22:F22&lt;&gt;""))=6,IF(SUMPRODUCT(--(G22:H22&lt;&gt;""))=0,"",IF(SUMPRODUCT(--(G22:H22&lt;&gt;""))=1,"",'|'!B$63)),""))</f>
      </c>
      <c r="J22" s="40"/>
    </row>
    <row r="23" spans="1:10" ht="15">
      <c r="A23" s="59"/>
      <c r="B23" s="60"/>
      <c r="C23" s="60"/>
      <c r="D23" s="61"/>
      <c r="E23" s="66"/>
      <c r="F23" s="59"/>
      <c r="G23" s="59"/>
      <c r="H23" s="59"/>
      <c r="I23" s="40">
        <f>IF(AND(SUMPRODUCT(--(A23:F23&lt;&gt;""))&gt;0,SUMPRODUCT(--(A23:F23&lt;&gt;""))&lt;6),'|'!B$62,IF(SUMPRODUCT(--(A23:F23&lt;&gt;""))=6,IF(SUMPRODUCT(--(G23:H23&lt;&gt;""))=0,"",IF(SUMPRODUCT(--(G23:H23&lt;&gt;""))=1,"",'|'!B$63)),""))</f>
      </c>
      <c r="J23" s="40"/>
    </row>
    <row r="24" spans="1:10" ht="15">
      <c r="A24" s="60"/>
      <c r="B24" s="60"/>
      <c r="C24" s="60"/>
      <c r="D24" s="60"/>
      <c r="E24" s="67"/>
      <c r="F24" s="60"/>
      <c r="G24" s="59"/>
      <c r="H24" s="59"/>
      <c r="I24" s="40">
        <f>IF(AND(SUMPRODUCT(--(A24:F24&lt;&gt;""))&gt;0,SUMPRODUCT(--(A24:F24&lt;&gt;""))&lt;6),'|'!B$62,IF(SUMPRODUCT(--(A24:F24&lt;&gt;""))=6,IF(SUMPRODUCT(--(G24:H24&lt;&gt;""))=0,"",IF(SUMPRODUCT(--(G24:H24&lt;&gt;""))=1,"",'|'!B$63)),""))</f>
      </c>
      <c r="J24" s="40"/>
    </row>
    <row r="25" spans="1:10" ht="15">
      <c r="A25" s="60"/>
      <c r="B25" s="60"/>
      <c r="C25" s="60"/>
      <c r="D25" s="60"/>
      <c r="E25" s="67"/>
      <c r="F25" s="60"/>
      <c r="G25" s="59"/>
      <c r="H25" s="59"/>
      <c r="I25" s="40">
        <f>IF(AND(SUMPRODUCT(--(A25:F25&lt;&gt;""))&gt;0,SUMPRODUCT(--(A25:F25&lt;&gt;""))&lt;6),'|'!B$62,IF(SUMPRODUCT(--(A25:F25&lt;&gt;""))=6,IF(SUMPRODUCT(--(G25:H25&lt;&gt;""))=0,"",IF(SUMPRODUCT(--(G25:H25&lt;&gt;""))=1,"",'|'!B$63)),""))</f>
      </c>
      <c r="J25" s="40"/>
    </row>
    <row r="26" spans="1:10" ht="15.75" thickBot="1">
      <c r="A26" s="60"/>
      <c r="B26" s="60"/>
      <c r="C26" s="60"/>
      <c r="D26" s="60"/>
      <c r="E26" s="67"/>
      <c r="F26" s="60"/>
      <c r="G26" s="59"/>
      <c r="H26" s="59"/>
      <c r="I26" s="40">
        <f>IF(AND(SUMPRODUCT(--(A26:F26&lt;&gt;""))&gt;0,SUMPRODUCT(--(A26:F26&lt;&gt;""))&lt;6),'|'!B$62,IF(SUMPRODUCT(--(A26:F26&lt;&gt;""))=6,IF(SUMPRODUCT(--(G26:H26&lt;&gt;""))=0,"",IF(SUMPRODUCT(--(G26:H26&lt;&gt;""))=1,"",'|'!B$63)),""))</f>
      </c>
      <c r="J26" s="40"/>
    </row>
    <row r="27" spans="1:9" ht="27" customHeight="1" thickBot="1">
      <c r="A27" s="115" t="s">
        <v>87</v>
      </c>
      <c r="B27" s="116"/>
      <c r="C27" s="116"/>
      <c r="D27" s="116"/>
      <c r="E27" s="116"/>
      <c r="F27" s="116"/>
      <c r="G27" s="55">
        <f ca="1">SUM(G5:OFFSET(G27,-1,0))</f>
        <v>0</v>
      </c>
      <c r="H27" s="55">
        <f ca="1">SUM(H5:OFFSET(H27,-1,0))</f>
        <v>0</v>
      </c>
      <c r="I27" s="40">
        <f>IF(SUM(G27:H27)&gt;Finanzbericht!E62,'|'!B66,"")</f>
      </c>
    </row>
    <row r="28" spans="6:9" ht="15">
      <c r="F28" s="62" t="s">
        <v>88</v>
      </c>
      <c r="G28" s="63">
        <f>IF(ISBLANK(Finanzbericht!$E$62),0,G27/Finanzbericht!$E$62)</f>
        <v>0</v>
      </c>
      <c r="H28" s="63">
        <f>IF(ISBLANK(Finanzbericht!$E$62),0,H27/Finanzbericht!$E$62)</f>
        <v>0</v>
      </c>
      <c r="I28" s="40">
        <f>IF(AND(G28&gt;0,G28&lt;0.2),'|'!B$64,IF(H28&gt;0.8,'|'!B$65,""))</f>
      </c>
    </row>
    <row r="30" spans="2:6" ht="15">
      <c r="B30" s="15"/>
      <c r="C30" s="15"/>
      <c r="D30" s="15"/>
      <c r="E30" s="15"/>
      <c r="F30" s="15"/>
    </row>
  </sheetData>
  <sheetProtection password="CDA9" sheet="1" objects="1" scenarios="1"/>
  <mergeCells count="11">
    <mergeCell ref="A27:F27"/>
    <mergeCell ref="A1:H1"/>
    <mergeCell ref="A3:A4"/>
    <mergeCell ref="B3:B4"/>
    <mergeCell ref="C3:C4"/>
    <mergeCell ref="D3:D4"/>
    <mergeCell ref="E3:E4"/>
    <mergeCell ref="F3:F4"/>
    <mergeCell ref="G3:G4"/>
    <mergeCell ref="H3:H4"/>
    <mergeCell ref="A2:H2"/>
  </mergeCells>
  <printOptions/>
  <pageMargins left="0.7" right="0.7" top="0.787401575" bottom="0.787401575" header="0.3" footer="0.3"/>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Magistrat Wien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Neuzil Patrick</dc:creator>
  <cp:keywords/>
  <dc:description/>
  <cp:lastModifiedBy>Friedl Christina</cp:lastModifiedBy>
  <cp:lastPrinted>2022-02-20T08:12:44Z</cp:lastPrinted>
  <dcterms:created xsi:type="dcterms:W3CDTF">2019-01-14T10:17:49Z</dcterms:created>
  <dcterms:modified xsi:type="dcterms:W3CDTF">2023-11-20T13:00:58Z</dcterms:modified>
  <cp:category/>
  <cp:version/>
  <cp:contentType/>
  <cp:contentStatus/>
</cp:coreProperties>
</file>